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firstSheet="6" activeTab="8"/>
  </bookViews>
  <sheets>
    <sheet name="表一收入支出决算表" sheetId="1" r:id="rId1"/>
    <sheet name="表二收入决算表" sheetId="2" r:id="rId2"/>
    <sheet name="表三支出决算表" sheetId="3" r:id="rId3"/>
    <sheet name="表四财政拨款收入支出决算总表" sheetId="4" r:id="rId4"/>
    <sheet name="表五一般公共预算财政拨款收入支出决算表" sheetId="5" r:id="rId5"/>
    <sheet name=" 表六一般公共预算财政拨款基本支出决算明细表" sheetId="6" r:id="rId6"/>
    <sheet name=" 表七一般公共预算财政拨款支出决算明细表" sheetId="7" r:id="rId7"/>
    <sheet name="表九一般公共预算相关经费支出决算表" sheetId="8" r:id="rId8"/>
    <sheet name="表十一般公共预算&quot;三公经费&quot;支出情况表" sheetId="9" r:id="rId9"/>
    <sheet name="表十一政府性基金预算财政拨款支出决算明细表" sheetId="10" r:id="rId10"/>
  </sheets>
  <definedNames/>
  <calcPr fullCalcOnLoad="1"/>
</workbook>
</file>

<file path=xl/sharedStrings.xml><?xml version="1.0" encoding="utf-8"?>
<sst xmlns="http://schemas.openxmlformats.org/spreadsheetml/2006/main" count="1796" uniqueCount="440">
  <si>
    <t>收入支出决算总表</t>
  </si>
  <si>
    <t>财决01表</t>
  </si>
  <si>
    <t>编制单位：西藏自治区林芝市外事办公室</t>
  </si>
  <si>
    <t>金额单位：万元</t>
  </si>
  <si>
    <t>收入</t>
  </si>
  <si>
    <t/>
  </si>
  <si>
    <t>项目</t>
  </si>
  <si>
    <t>行次</t>
  </si>
  <si>
    <t>决算数</t>
  </si>
  <si>
    <t>项目(按支出性质和经济分类)</t>
  </si>
  <si>
    <t>栏次</t>
  </si>
  <si>
    <t>3</t>
  </si>
  <si>
    <t>9</t>
  </si>
  <si>
    <t>一、一般公共预算财政拨款收入</t>
  </si>
  <si>
    <t>1</t>
  </si>
  <si>
    <t>一、基本支出</t>
  </si>
  <si>
    <t>58</t>
  </si>
  <si>
    <t>二、政府性基金预算财政拨款收入</t>
  </si>
  <si>
    <t>2</t>
  </si>
  <si>
    <t xml:space="preserve">      人员经费</t>
  </si>
  <si>
    <t>59</t>
  </si>
  <si>
    <t>三、国有资本经营预算财政拨款收入</t>
  </si>
  <si>
    <t xml:space="preserve">      公用经费</t>
  </si>
  <si>
    <t>60</t>
  </si>
  <si>
    <t>四、上级补助收入</t>
  </si>
  <si>
    <t>4</t>
  </si>
  <si>
    <t>二、项目支出</t>
  </si>
  <si>
    <t>61</t>
  </si>
  <si>
    <t>五、事业收入</t>
  </si>
  <si>
    <t>5</t>
  </si>
  <si>
    <t xml:space="preserve">    其中：基本建设类项目</t>
  </si>
  <si>
    <t>62</t>
  </si>
  <si>
    <t>六、经营收入</t>
  </si>
  <si>
    <t>6</t>
  </si>
  <si>
    <t>三、上缴上级支出</t>
  </si>
  <si>
    <t>63</t>
  </si>
  <si>
    <t>七、附属单位上缴收入</t>
  </si>
  <si>
    <t>7</t>
  </si>
  <si>
    <t>四、经营支出</t>
  </si>
  <si>
    <t>64</t>
  </si>
  <si>
    <t>八、其他收入</t>
  </si>
  <si>
    <t>8</t>
  </si>
  <si>
    <t>五、对附属单位补助支出</t>
  </si>
  <si>
    <t>65</t>
  </si>
  <si>
    <t>66</t>
  </si>
  <si>
    <t>10</t>
  </si>
  <si>
    <t>67</t>
  </si>
  <si>
    <t>11</t>
  </si>
  <si>
    <t>经济分类支出合计</t>
  </si>
  <si>
    <t>68</t>
  </si>
  <si>
    <t>12</t>
  </si>
  <si>
    <t>一、工资福利支出</t>
  </si>
  <si>
    <t>69</t>
  </si>
  <si>
    <t>13</t>
  </si>
  <si>
    <t>二、商品和服务支出</t>
  </si>
  <si>
    <t>70</t>
  </si>
  <si>
    <t>14</t>
  </si>
  <si>
    <t>三、对个人和家庭的补助</t>
  </si>
  <si>
    <t>71</t>
  </si>
  <si>
    <t>15</t>
  </si>
  <si>
    <t>四、债务利息及费用支出</t>
  </si>
  <si>
    <t>72</t>
  </si>
  <si>
    <t>16</t>
  </si>
  <si>
    <t>五、资本性支出（基本建设）</t>
  </si>
  <si>
    <t>73</t>
  </si>
  <si>
    <t>17</t>
  </si>
  <si>
    <t>六、资本性支出</t>
  </si>
  <si>
    <t>74</t>
  </si>
  <si>
    <t>18</t>
  </si>
  <si>
    <t>七、对企业补助（基本建设）</t>
  </si>
  <si>
    <t>75</t>
  </si>
  <si>
    <t>19</t>
  </si>
  <si>
    <t>八、对企业补助</t>
  </si>
  <si>
    <t>76</t>
  </si>
  <si>
    <t>20</t>
  </si>
  <si>
    <t>九、对社会保障基金补助</t>
  </si>
  <si>
    <t>77</t>
  </si>
  <si>
    <t>21</t>
  </si>
  <si>
    <t>十、其他支出</t>
  </si>
  <si>
    <t>78</t>
  </si>
  <si>
    <t>22</t>
  </si>
  <si>
    <t>79</t>
  </si>
  <si>
    <t>23</t>
  </si>
  <si>
    <t>80</t>
  </si>
  <si>
    <t>24</t>
  </si>
  <si>
    <t>81</t>
  </si>
  <si>
    <t>25</t>
  </si>
  <si>
    <t>82</t>
  </si>
  <si>
    <t>26</t>
  </si>
  <si>
    <t>83</t>
  </si>
  <si>
    <t>本年收入合计</t>
  </si>
  <si>
    <t>27</t>
  </si>
  <si>
    <t>84</t>
  </si>
  <si>
    <t xml:space="preserve">    使用非财政拨款结余</t>
  </si>
  <si>
    <t>28</t>
  </si>
  <si>
    <t>85</t>
  </si>
  <si>
    <t xml:space="preserve">    年初结转和结余</t>
  </si>
  <si>
    <t>29</t>
  </si>
  <si>
    <t>　　其中：交纳所得税</t>
  </si>
  <si>
    <t>86</t>
  </si>
  <si>
    <t>30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</si>
  <si>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</si>
  <si>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</si>
  <si>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</si>
  <si>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</si>
  <si>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</si>
  <si>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</si>
  <si>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</si>
  <si>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收入决算表</t>
  </si>
  <si>
    <t>财决03表</t>
  </si>
  <si>
    <t>2021年度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</si>
  <si>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</si>
  <si>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</si>
  <si>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</si>
  <si>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</si>
  <si>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</si>
  <si>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</si>
  <si>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</si>
  <si>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</si>
  <si>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</si>
  <si>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</si>
  <si>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</si>
  <si>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</si>
  <si>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</si>
  <si>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</si>
  <si>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</si>
  <si>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</si>
  <si>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20135</t>
  </si>
  <si>
    <t>对外联络事务</t>
  </si>
  <si>
    <t>2013501</t>
  </si>
  <si>
    <t xml:space="preserve">  行政运行</t>
  </si>
  <si>
    <t>2013503</t>
  </si>
  <si>
    <t xml:space="preserve">  机关服务</t>
  </si>
  <si>
    <t>2013599</t>
  </si>
  <si>
    <t xml:space="preserve">  其他对外联络事务支出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</si>
  <si>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</si>
  <si>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</si>
  <si>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</si>
  <si>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</si>
  <si>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</si>
  <si>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</si>
  <si>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</si>
  <si>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</si>
  <si>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</si>
  <si>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</si>
  <si>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</si>
  <si>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</si>
  <si>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2082799</t>
  </si>
  <si>
    <t xml:space="preserve">  其他财政对社会保险基金的补助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</si>
  <si>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</si>
  <si>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</si>
  <si>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</si>
  <si>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</si>
  <si>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</si>
  <si>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</si>
  <si>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2101199</t>
  </si>
  <si>
    <t xml:space="preserve">  其他行政事业单位医疗支出</t>
  </si>
  <si>
    <t>21012</t>
  </si>
  <si>
    <t>财政对基本医疗保险基金的补助</t>
  </si>
  <si>
    <t>2101201</t>
  </si>
  <si>
    <t xml:space="preserve">  财政对职工基本医疗保险基金的补助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</si>
  <si>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</si>
  <si>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</si>
  <si>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</si>
  <si>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</si>
  <si>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</si>
  <si>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</si>
  <si>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</si>
  <si>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</si>
  <si>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支出决算表</t>
  </si>
  <si>
    <t>财决04表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</si>
  <si>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</si>
  <si>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</si>
  <si>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</si>
  <si>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</si>
  <si>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</si>
  <si>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</si>
  <si>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</si>
  <si>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</si>
  <si>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</si>
  <si>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</si>
  <si>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</si>
  <si>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</si>
  <si>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</si>
  <si>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栏    次</t>
  </si>
  <si>
    <t>一、一般公共预算财政拨款</t>
  </si>
  <si>
    <t>一、一般公共服务支出</t>
  </si>
  <si>
    <t>33</t>
  </si>
  <si>
    <t>二、政府性基金预算财政拨款</t>
  </si>
  <si>
    <t>二、外交支出</t>
  </si>
  <si>
    <t>34</t>
  </si>
  <si>
    <t>三、国有资本经营预算财政拨款</t>
  </si>
  <si>
    <t>三、国防支出</t>
  </si>
  <si>
    <t>35</t>
  </si>
  <si>
    <t>四、公共安全支出</t>
  </si>
  <si>
    <t>36</t>
  </si>
  <si>
    <t>五、教育支出</t>
  </si>
  <si>
    <t>37</t>
  </si>
  <si>
    <t>六、科学技术支出</t>
  </si>
  <si>
    <t>38</t>
  </si>
  <si>
    <t>七、文化旅游体育与传媒支出</t>
  </si>
  <si>
    <t>39</t>
  </si>
  <si>
    <t>八、社会保障和就业支出</t>
  </si>
  <si>
    <t>40</t>
  </si>
  <si>
    <t>九、卫生健康支出</t>
  </si>
  <si>
    <t>41</t>
  </si>
  <si>
    <t>十、节能环保支出</t>
  </si>
  <si>
    <t>42</t>
  </si>
  <si>
    <t>十一、城乡社区支出</t>
  </si>
  <si>
    <t>43</t>
  </si>
  <si>
    <t>十二、农林水支出</t>
  </si>
  <si>
    <t>44</t>
  </si>
  <si>
    <t>十三、交通运输支出</t>
  </si>
  <si>
    <t>45</t>
  </si>
  <si>
    <t>十四、资源勘探工业信息等支出</t>
  </si>
  <si>
    <t>46</t>
  </si>
  <si>
    <t>十五、商业服务业等支出</t>
  </si>
  <si>
    <t>47</t>
  </si>
  <si>
    <t>十六、金融支出</t>
  </si>
  <si>
    <t>48</t>
  </si>
  <si>
    <t>十七、援助其他地区支出</t>
  </si>
  <si>
    <t>49</t>
  </si>
  <si>
    <t>十八、自然资源海洋气象等支出</t>
  </si>
  <si>
    <t>50</t>
  </si>
  <si>
    <t>十九、住房保障支出</t>
  </si>
  <si>
    <t>51</t>
  </si>
  <si>
    <t>二十、粮油物资储备支出</t>
  </si>
  <si>
    <t>52</t>
  </si>
  <si>
    <t>二十一、国有资本经营预算支出</t>
  </si>
  <si>
    <t>53</t>
  </si>
  <si>
    <t>二十二、灾害防治及应急管理支出</t>
  </si>
  <si>
    <t>54</t>
  </si>
  <si>
    <t>二十三、其他支出</t>
  </si>
  <si>
    <t>55</t>
  </si>
  <si>
    <t>二十四、债务还本支出</t>
  </si>
  <si>
    <t>56</t>
  </si>
  <si>
    <t>二十五、债务付息支出</t>
  </si>
  <si>
    <t>57</t>
  </si>
  <si>
    <t>二十六、抗疫特别国债安排的支出</t>
  </si>
  <si>
    <t>年初财政拨款结转和结余</t>
  </si>
  <si>
    <t>年末财政拨款结转和结余</t>
  </si>
  <si>
    <t>89</t>
  </si>
  <si>
    <t>32</t>
  </si>
  <si>
    <t>90</t>
  </si>
  <si>
    <t>一般公共预算财政拨款收入支出决算表</t>
  </si>
  <si>
    <t>财决07表</t>
  </si>
  <si>
    <t>金额单位：元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</si>
  <si>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</si>
  <si>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</si>
  <si>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</si>
  <si>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</si>
  <si>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</si>
  <si>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</si>
  <si>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</si>
  <si>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</si>
  <si>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</si>
  <si>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</si>
  <si>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</si>
  <si>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</si>
  <si>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</si>
  <si>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工资福利支出（经济科目）</t>
  </si>
  <si>
    <t>商品和服务支出（经济科目）</t>
  </si>
  <si>
    <t>对个人和家庭的补助（经济科目）</t>
  </si>
  <si>
    <t>债务利息及费用支出（经济科目）</t>
  </si>
  <si>
    <t>资本性支出（基本建设）</t>
  </si>
  <si>
    <t>资本性支出（经济科目）</t>
  </si>
  <si>
    <t>对企业补助（基本建设）</t>
  </si>
  <si>
    <t>对企业补助</t>
  </si>
  <si>
    <t>对社会保障基金补助（经济科目）</t>
  </si>
  <si>
    <t>其他支出（经济科目）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</si>
  <si>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</si>
  <si>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</si>
  <si>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</si>
  <si>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</si>
  <si>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</si>
  <si>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</si>
  <si>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</si>
  <si>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</si>
  <si>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</si>
  <si>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</si>
  <si>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</si>
  <si>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</si>
  <si>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</si>
  <si>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</si>
  <si>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</si>
  <si>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</si>
  <si>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</si>
  <si>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</si>
  <si>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</si>
  <si>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</si>
  <si>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</si>
  <si>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</si>
  <si>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</si>
  <si>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</si>
  <si>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</si>
  <si>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</si>
  <si>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</si>
  <si>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</si>
  <si>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</si>
  <si>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</si>
  <si>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</si>
  <si>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</si>
  <si>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</si>
  <si>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</si>
  <si>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</si>
  <si>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</si>
  <si>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</si>
  <si>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</si>
  <si>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</si>
  <si>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</si>
  <si>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</si>
  <si>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</si>
  <si>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</si>
  <si>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</si>
  <si>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</si>
  <si>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</si>
  <si>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</si>
  <si>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</si>
  <si>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</si>
  <si>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</si>
  <si>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</si>
  <si>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</si>
  <si>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</si>
  <si>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</si>
  <si>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</si>
  <si>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</si>
  <si>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</si>
  <si>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</si>
  <si>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</si>
  <si>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</si>
  <si>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</si>
  <si>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</si>
  <si>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</si>
  <si>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</si>
  <si>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</si>
  <si>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</si>
  <si>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</si>
  <si>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</si>
  <si>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</si>
  <si>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</si>
  <si>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</si>
  <si>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</si>
  <si>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</si>
  <si>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</si>
  <si>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</si>
  <si>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</si>
  <si>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</si>
  <si>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</si>
  <si>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</si>
  <si>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</si>
  <si>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</si>
  <si>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</si>
  <si>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</si>
  <si>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对民间非营利组织和群众性自治组织补贴</t>
  </si>
  <si>
    <t>其他支出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</si>
  <si>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</si>
  <si>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</si>
  <si>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</si>
  <si>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</si>
  <si>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</si>
  <si>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</si>
  <si>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</si>
  <si>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</si>
  <si>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</si>
  <si>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</si>
  <si>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</si>
  <si>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</si>
  <si>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</si>
  <si>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</si>
  <si>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</si>
  <si>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</si>
  <si>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</si>
  <si>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</si>
  <si>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</si>
  <si>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— 12.%d —</t>
  </si>
  <si>
    <t>一般公共预算财政拨款基本支出决算明细表</t>
  </si>
  <si>
    <t>工资福利支出</t>
  </si>
  <si>
    <t>商品和服务支出</t>
  </si>
  <si>
    <t>对个人和家庭的补助</t>
  </si>
  <si>
    <t>— 13.%d —</t>
  </si>
  <si>
    <t>机构运行信息表</t>
  </si>
  <si>
    <t>财决附03表</t>
  </si>
  <si>
    <t>项  目</t>
  </si>
  <si>
    <t>据算数</t>
  </si>
  <si>
    <t>栏  次</t>
  </si>
  <si>
    <t>一、“三公”经费支出</t>
  </si>
  <si>
    <t>—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</si>
  <si>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</si>
  <si>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</si>
  <si>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</si>
  <si>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</si>
  <si>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</si>
  <si>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</si>
  <si>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</si>
  <si>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</si>
  <si>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</si>
  <si>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</si>
  <si>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</si>
  <si>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</si>
  <si>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</si>
  <si>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</si>
  <si>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</si>
  <si>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</si>
  <si>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</si>
  <si>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</si>
  <si>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</si>
  <si>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</si>
  <si>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</si>
  <si>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</si>
  <si>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</si>
  <si>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</si>
  <si>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</si>
  <si>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</si>
  <si>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</si>
  <si>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</si>
  <si>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</si>
  <si>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</si>
  <si>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</si>
  <si>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</si>
  <si>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</si>
  <si>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</si>
  <si>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</si>
  <si>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</si>
  <si>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</si>
  <si>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</si>
  <si>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</si>
  <si>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</si>
  <si>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</si>
  <si>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</si>
  <si>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</si>
  <si>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</si>
  <si>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七、由养老保险基金发放养老金的离退休人员（人）</t>
  </si>
  <si>
    <t xml:space="preserve">  （一）离休人员</t>
  </si>
  <si>
    <t xml:space="preserve">  （二）财政拨款退休人员</t>
  </si>
  <si>
    <t xml:space="preserve">  （三）经费自理退休人员</t>
  </si>
  <si>
    <t>一般公共预算“三公经费”支出情况表</t>
  </si>
  <si>
    <t>预算数</t>
  </si>
  <si>
    <t>政府性基金预算财政拨款收入支出决算表</t>
  </si>
  <si>
    <t>财决09表</t>
  </si>
  <si>
    <t>— 15.%d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</si>
</sst>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 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4" borderId="9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4" borderId="11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3" fontId="4" fillId="0" borderId="12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2" xfId="0" applyFont="1" applyFill="1" applyBorder="1" applyAlignment="1">
      <alignment horizontal="lef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left" vertical="center" shrinkToFit="1"/>
    </xf>
    <xf numFmtId="3" fontId="4" fillId="0" borderId="17" xfId="0" applyNumberFormat="1" applyFont="1" applyBorder="1" applyAlignment="1">
      <alignment horizontal="right" vertical="center" shrinkToFit="1"/>
    </xf>
    <xf numFmtId="4" fontId="4" fillId="0" borderId="18" xfId="0" applyNumberFormat="1" applyFont="1" applyBorder="1" applyAlignment="1">
      <alignment horizontal="right" vertical="center" shrinkToFit="1"/>
    </xf>
    <xf numFmtId="179" fontId="0" fillId="0" borderId="0" xfId="0" applyNumberFormat="1" applyFont="1" applyFill="1" applyAlignment="1">
      <alignment/>
    </xf>
    <xf numFmtId="0" fontId="4" fillId="0" borderId="19" xfId="0" applyFont="1" applyBorder="1" applyAlignment="1">
      <alignment horizontal="left" vertical="center" shrinkToFit="1"/>
    </xf>
    <xf numFmtId="179" fontId="0" fillId="0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lef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34" borderId="9" xfId="0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wrapText="1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4" fontId="4" fillId="0" borderId="19" xfId="0" applyNumberFormat="1" applyFont="1" applyBorder="1" applyAlignment="1">
      <alignment horizontal="right" vertical="center" shrinkToFit="1"/>
    </xf>
    <xf numFmtId="4" fontId="4" fillId="0" borderId="21" xfId="0" applyNumberFormat="1" applyFont="1" applyBorder="1" applyAlignment="1">
      <alignment horizontal="right" vertical="center" shrinkToFit="1"/>
    </xf>
    <xf numFmtId="4" fontId="4" fillId="0" borderId="20" xfId="0" applyNumberFormat="1" applyFont="1" applyBorder="1" applyAlignment="1">
      <alignment horizontal="right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3">
      <selection activeCell="H12" sqref="H12"/>
    </sheetView>
  </sheetViews>
  <sheetFormatPr defaultColWidth="9.140625" defaultRowHeight="12.75"/>
  <cols>
    <col min="1" max="1" width="36.57421875" style="1" customWidth="1"/>
    <col min="2" max="2" width="5.421875" style="1" customWidth="1"/>
    <col min="3" max="3" width="17.140625" style="1" customWidth="1"/>
    <col min="4" max="4" width="31.140625" style="1" customWidth="1"/>
    <col min="5" max="5" width="5.421875" style="1" customWidth="1"/>
    <col min="6" max="6" width="17.140625" style="1" customWidth="1"/>
    <col min="7" max="7" width="9.7109375" style="1" customWidth="1"/>
    <col min="8" max="247" width="9.140625" style="1" customWidth="1"/>
  </cols>
  <sheetData>
    <row r="1" s="1" customFormat="1" ht="27.75">
      <c r="A1" s="2" t="s">
        <v>0</v>
      </c>
    </row>
    <row r="2" s="1" customFormat="1" ht="15">
      <c r="F2" s="16" t="s">
        <v>1</v>
      </c>
    </row>
    <row r="3" spans="1:6" s="1" customFormat="1" ht="15">
      <c r="A3" s="3" t="s">
        <v>2</v>
      </c>
      <c r="F3" s="16" t="s">
        <v>3</v>
      </c>
    </row>
    <row r="4" spans="1:6" s="1" customFormat="1" ht="15" customHeight="1">
      <c r="A4" s="34" t="s">
        <v>4</v>
      </c>
      <c r="B4" s="35" t="s">
        <v>5</v>
      </c>
      <c r="C4" s="35" t="s">
        <v>5</v>
      </c>
      <c r="D4" s="35" t="s">
        <v>5</v>
      </c>
      <c r="E4" s="35" t="s">
        <v>5</v>
      </c>
      <c r="F4" s="36" t="s">
        <v>5</v>
      </c>
    </row>
    <row r="5" spans="1:6" s="1" customFormat="1" ht="15" customHeight="1">
      <c r="A5" s="37" t="s">
        <v>6</v>
      </c>
      <c r="B5" s="8" t="s">
        <v>7</v>
      </c>
      <c r="C5" s="8" t="s">
        <v>8</v>
      </c>
      <c r="D5" s="8" t="s">
        <v>9</v>
      </c>
      <c r="E5" s="8" t="s">
        <v>7</v>
      </c>
      <c r="F5" s="19" t="s">
        <v>8</v>
      </c>
    </row>
    <row r="6" spans="1:6" s="1" customFormat="1" ht="15" customHeight="1">
      <c r="A6" s="37" t="s">
        <v>10</v>
      </c>
      <c r="B6" s="8" t="s">
        <v>5</v>
      </c>
      <c r="C6" s="8" t="s">
        <v>11</v>
      </c>
      <c r="D6" s="8" t="s">
        <v>10</v>
      </c>
      <c r="E6" s="8" t="s">
        <v>5</v>
      </c>
      <c r="F6" s="19" t="s">
        <v>12</v>
      </c>
    </row>
    <row r="7" spans="1:6" s="1" customFormat="1" ht="15" customHeight="1">
      <c r="A7" s="38" t="s">
        <v>13</v>
      </c>
      <c r="B7" s="8" t="s">
        <v>14</v>
      </c>
      <c r="C7" s="30">
        <f>4556760.39/10000</f>
        <v>455.67603899999995</v>
      </c>
      <c r="D7" s="39" t="s">
        <v>15</v>
      </c>
      <c r="E7" s="8" t="s">
        <v>16</v>
      </c>
      <c r="F7" s="40">
        <f>4400667.63/10000</f>
        <v>440.066763</v>
      </c>
    </row>
    <row r="8" spans="1:6" s="1" customFormat="1" ht="15" customHeight="1">
      <c r="A8" s="38" t="s">
        <v>17</v>
      </c>
      <c r="B8" s="8" t="s">
        <v>18</v>
      </c>
      <c r="C8" s="30">
        <v>0</v>
      </c>
      <c r="D8" s="39" t="s">
        <v>19</v>
      </c>
      <c r="E8" s="8" t="s">
        <v>20</v>
      </c>
      <c r="F8" s="40">
        <f>4093167.63/10000</f>
        <v>409.316763</v>
      </c>
    </row>
    <row r="9" spans="1:6" s="1" customFormat="1" ht="15" customHeight="1">
      <c r="A9" s="38" t="s">
        <v>21</v>
      </c>
      <c r="B9" s="8" t="s">
        <v>11</v>
      </c>
      <c r="C9" s="30">
        <v>0</v>
      </c>
      <c r="D9" s="39" t="s">
        <v>22</v>
      </c>
      <c r="E9" s="8" t="s">
        <v>23</v>
      </c>
      <c r="F9" s="40">
        <f>307500/10000</f>
        <v>30.75</v>
      </c>
    </row>
    <row r="10" spans="1:6" s="1" customFormat="1" ht="15" customHeight="1">
      <c r="A10" s="38" t="s">
        <v>24</v>
      </c>
      <c r="B10" s="8" t="s">
        <v>25</v>
      </c>
      <c r="C10" s="30">
        <v>0</v>
      </c>
      <c r="D10" s="39" t="s">
        <v>26</v>
      </c>
      <c r="E10" s="8" t="s">
        <v>27</v>
      </c>
      <c r="F10" s="40">
        <f>910047.9/10000</f>
        <v>91.00479</v>
      </c>
    </row>
    <row r="11" spans="1:6" s="1" customFormat="1" ht="15" customHeight="1">
      <c r="A11" s="38" t="s">
        <v>28</v>
      </c>
      <c r="B11" s="8" t="s">
        <v>29</v>
      </c>
      <c r="C11" s="30">
        <v>0</v>
      </c>
      <c r="D11" s="39" t="s">
        <v>30</v>
      </c>
      <c r="E11" s="8" t="s">
        <v>31</v>
      </c>
      <c r="F11" s="40">
        <v>0</v>
      </c>
    </row>
    <row r="12" spans="1:6" s="1" customFormat="1" ht="15" customHeight="1">
      <c r="A12" s="38" t="s">
        <v>32</v>
      </c>
      <c r="B12" s="8" t="s">
        <v>33</v>
      </c>
      <c r="C12" s="30">
        <v>0</v>
      </c>
      <c r="D12" s="39" t="s">
        <v>34</v>
      </c>
      <c r="E12" s="8" t="s">
        <v>35</v>
      </c>
      <c r="F12" s="40">
        <v>0</v>
      </c>
    </row>
    <row r="13" spans="1:6" s="1" customFormat="1" ht="15" customHeight="1">
      <c r="A13" s="38" t="s">
        <v>36</v>
      </c>
      <c r="B13" s="8" t="s">
        <v>37</v>
      </c>
      <c r="C13" s="30">
        <v>0</v>
      </c>
      <c r="D13" s="39" t="s">
        <v>38</v>
      </c>
      <c r="E13" s="8" t="s">
        <v>39</v>
      </c>
      <c r="F13" s="40">
        <v>0</v>
      </c>
    </row>
    <row r="14" spans="1:6" s="1" customFormat="1" ht="15" customHeight="1">
      <c r="A14" s="38" t="s">
        <v>40</v>
      </c>
      <c r="B14" s="8" t="s">
        <v>41</v>
      </c>
      <c r="C14" s="30">
        <f>588000/10000</f>
        <v>58.8</v>
      </c>
      <c r="D14" s="39" t="s">
        <v>42</v>
      </c>
      <c r="E14" s="8" t="s">
        <v>43</v>
      </c>
      <c r="F14" s="40">
        <v>0</v>
      </c>
    </row>
    <row r="15" spans="1:6" s="1" customFormat="1" ht="15" customHeight="1">
      <c r="A15" s="38" t="s">
        <v>5</v>
      </c>
      <c r="B15" s="8" t="s">
        <v>12</v>
      </c>
      <c r="C15" s="9" t="s">
        <v>5</v>
      </c>
      <c r="D15" s="39" t="s">
        <v>5</v>
      </c>
      <c r="E15" s="8" t="s">
        <v>44</v>
      </c>
      <c r="F15" s="20" t="s">
        <v>5</v>
      </c>
    </row>
    <row r="16" spans="1:6" s="1" customFormat="1" ht="15" customHeight="1">
      <c r="A16" s="38" t="s">
        <v>5</v>
      </c>
      <c r="B16" s="8" t="s">
        <v>45</v>
      </c>
      <c r="C16" s="9" t="s">
        <v>5</v>
      </c>
      <c r="D16" s="39" t="s">
        <v>5</v>
      </c>
      <c r="E16" s="8" t="s">
        <v>46</v>
      </c>
      <c r="F16" s="20" t="s">
        <v>5</v>
      </c>
    </row>
    <row r="17" spans="1:6" s="1" customFormat="1" ht="15" customHeight="1">
      <c r="A17" s="38" t="s">
        <v>5</v>
      </c>
      <c r="B17" s="8" t="s">
        <v>47</v>
      </c>
      <c r="C17" s="9" t="s">
        <v>5</v>
      </c>
      <c r="D17" s="8" t="s">
        <v>48</v>
      </c>
      <c r="E17" s="8" t="s">
        <v>49</v>
      </c>
      <c r="F17" s="40">
        <f>5310715.53/10000</f>
        <v>531.071553</v>
      </c>
    </row>
    <row r="18" spans="1:6" s="1" customFormat="1" ht="15" customHeight="1">
      <c r="A18" s="38" t="s">
        <v>5</v>
      </c>
      <c r="B18" s="8" t="s">
        <v>50</v>
      </c>
      <c r="C18" s="9" t="s">
        <v>5</v>
      </c>
      <c r="D18" s="39" t="s">
        <v>51</v>
      </c>
      <c r="E18" s="8" t="s">
        <v>52</v>
      </c>
      <c r="F18" s="40">
        <f>4091178.23/10000</f>
        <v>409.117823</v>
      </c>
    </row>
    <row r="19" spans="1:6" s="1" customFormat="1" ht="15" customHeight="1">
      <c r="A19" s="38" t="s">
        <v>5</v>
      </c>
      <c r="B19" s="8" t="s">
        <v>53</v>
      </c>
      <c r="C19" s="9" t="s">
        <v>5</v>
      </c>
      <c r="D19" s="39" t="s">
        <v>54</v>
      </c>
      <c r="E19" s="8" t="s">
        <v>55</v>
      </c>
      <c r="F19" s="40">
        <f>1217547.9/10000</f>
        <v>121.75478999999999</v>
      </c>
    </row>
    <row r="20" spans="1:6" s="1" customFormat="1" ht="15" customHeight="1">
      <c r="A20" s="38" t="s">
        <v>5</v>
      </c>
      <c r="B20" s="8" t="s">
        <v>56</v>
      </c>
      <c r="C20" s="9" t="s">
        <v>5</v>
      </c>
      <c r="D20" s="39" t="s">
        <v>57</v>
      </c>
      <c r="E20" s="8" t="s">
        <v>58</v>
      </c>
      <c r="F20" s="40">
        <f>1989.4/10000</f>
        <v>0.19894</v>
      </c>
    </row>
    <row r="21" spans="1:6" s="1" customFormat="1" ht="15" customHeight="1">
      <c r="A21" s="38" t="s">
        <v>5</v>
      </c>
      <c r="B21" s="8" t="s">
        <v>59</v>
      </c>
      <c r="C21" s="9" t="s">
        <v>5</v>
      </c>
      <c r="D21" s="39" t="s">
        <v>60</v>
      </c>
      <c r="E21" s="8" t="s">
        <v>61</v>
      </c>
      <c r="F21" s="40">
        <v>0</v>
      </c>
    </row>
    <row r="22" spans="1:6" s="1" customFormat="1" ht="15" customHeight="1">
      <c r="A22" s="38" t="s">
        <v>5</v>
      </c>
      <c r="B22" s="8" t="s">
        <v>62</v>
      </c>
      <c r="C22" s="9" t="s">
        <v>5</v>
      </c>
      <c r="D22" s="39" t="s">
        <v>63</v>
      </c>
      <c r="E22" s="8" t="s">
        <v>64</v>
      </c>
      <c r="F22" s="40">
        <v>0</v>
      </c>
    </row>
    <row r="23" spans="1:6" s="1" customFormat="1" ht="15" customHeight="1">
      <c r="A23" s="38" t="s">
        <v>5</v>
      </c>
      <c r="B23" s="8" t="s">
        <v>65</v>
      </c>
      <c r="C23" s="9" t="s">
        <v>5</v>
      </c>
      <c r="D23" s="39" t="s">
        <v>66</v>
      </c>
      <c r="E23" s="8" t="s">
        <v>67</v>
      </c>
      <c r="F23" s="40">
        <v>0</v>
      </c>
    </row>
    <row r="24" spans="1:6" s="1" customFormat="1" ht="15" customHeight="1">
      <c r="A24" s="38" t="s">
        <v>5</v>
      </c>
      <c r="B24" s="8" t="s">
        <v>68</v>
      </c>
      <c r="C24" s="9" t="s">
        <v>5</v>
      </c>
      <c r="D24" s="39" t="s">
        <v>69</v>
      </c>
      <c r="E24" s="8" t="s">
        <v>70</v>
      </c>
      <c r="F24" s="40">
        <v>0</v>
      </c>
    </row>
    <row r="25" spans="1:6" s="1" customFormat="1" ht="15" customHeight="1">
      <c r="A25" s="38" t="s">
        <v>5</v>
      </c>
      <c r="B25" s="8" t="s">
        <v>71</v>
      </c>
      <c r="C25" s="9" t="s">
        <v>5</v>
      </c>
      <c r="D25" s="39" t="s">
        <v>72</v>
      </c>
      <c r="E25" s="8" t="s">
        <v>73</v>
      </c>
      <c r="F25" s="40">
        <v>0</v>
      </c>
    </row>
    <row r="26" spans="1:6" s="1" customFormat="1" ht="15" customHeight="1">
      <c r="A26" s="38" t="s">
        <v>5</v>
      </c>
      <c r="B26" s="8" t="s">
        <v>74</v>
      </c>
      <c r="C26" s="9" t="s">
        <v>5</v>
      </c>
      <c r="D26" s="39" t="s">
        <v>75</v>
      </c>
      <c r="E26" s="8" t="s">
        <v>76</v>
      </c>
      <c r="F26" s="40">
        <v>0</v>
      </c>
    </row>
    <row r="27" spans="1:6" s="1" customFormat="1" ht="15" customHeight="1">
      <c r="A27" s="38" t="s">
        <v>5</v>
      </c>
      <c r="B27" s="8" t="s">
        <v>77</v>
      </c>
      <c r="C27" s="9" t="s">
        <v>5</v>
      </c>
      <c r="D27" s="39" t="s">
        <v>78</v>
      </c>
      <c r="E27" s="8" t="s">
        <v>79</v>
      </c>
      <c r="F27" s="40">
        <v>0</v>
      </c>
    </row>
    <row r="28" spans="1:6" s="1" customFormat="1" ht="15" customHeight="1">
      <c r="A28" s="38" t="s">
        <v>5</v>
      </c>
      <c r="B28" s="8" t="s">
        <v>80</v>
      </c>
      <c r="C28" s="9" t="s">
        <v>5</v>
      </c>
      <c r="D28" s="39" t="s">
        <v>5</v>
      </c>
      <c r="E28" s="8" t="s">
        <v>81</v>
      </c>
      <c r="F28" s="20" t="s">
        <v>5</v>
      </c>
    </row>
    <row r="29" spans="1:6" s="1" customFormat="1" ht="15" customHeight="1">
      <c r="A29" s="38" t="s">
        <v>5</v>
      </c>
      <c r="B29" s="8" t="s">
        <v>82</v>
      </c>
      <c r="C29" s="9" t="s">
        <v>5</v>
      </c>
      <c r="D29" s="39" t="s">
        <v>5</v>
      </c>
      <c r="E29" s="8" t="s">
        <v>83</v>
      </c>
      <c r="F29" s="20" t="s">
        <v>5</v>
      </c>
    </row>
    <row r="30" spans="1:6" s="1" customFormat="1" ht="15" customHeight="1">
      <c r="A30" s="38" t="s">
        <v>5</v>
      </c>
      <c r="B30" s="8" t="s">
        <v>84</v>
      </c>
      <c r="C30" s="9" t="s">
        <v>5</v>
      </c>
      <c r="D30" s="39" t="s">
        <v>5</v>
      </c>
      <c r="E30" s="8" t="s">
        <v>85</v>
      </c>
      <c r="F30" s="20" t="s">
        <v>5</v>
      </c>
    </row>
    <row r="31" spans="1:6" s="1" customFormat="1" ht="15" customHeight="1">
      <c r="A31" s="38" t="s">
        <v>5</v>
      </c>
      <c r="B31" s="8" t="s">
        <v>86</v>
      </c>
      <c r="C31" s="9" t="s">
        <v>5</v>
      </c>
      <c r="D31" s="39" t="s">
        <v>5</v>
      </c>
      <c r="E31" s="8" t="s">
        <v>87</v>
      </c>
      <c r="F31" s="20" t="s">
        <v>5</v>
      </c>
    </row>
    <row r="32" spans="1:6" s="1" customFormat="1" ht="15" customHeight="1">
      <c r="A32" s="38" t="s">
        <v>5</v>
      </c>
      <c r="B32" s="8" t="s">
        <v>88</v>
      </c>
      <c r="C32" s="9" t="s">
        <v>5</v>
      </c>
      <c r="D32" s="39" t="s">
        <v>5</v>
      </c>
      <c r="E32" s="8" t="s">
        <v>89</v>
      </c>
      <c r="F32" s="20" t="s">
        <v>5</v>
      </c>
    </row>
    <row r="33" spans="1:6" s="1" customFormat="1" ht="15" customHeight="1">
      <c r="A33" s="95" t="s">
        <v>90</v>
      </c>
      <c r="B33" s="8" t="s">
        <v>91</v>
      </c>
      <c r="C33" s="30">
        <f>5144760.39/10000</f>
        <v>514.476039</v>
      </c>
      <c r="D33" s="96" t="s">
        <v>5</v>
      </c>
      <c r="E33" s="8" t="s">
        <v>92</v>
      </c>
      <c r="F33" s="40">
        <f>5310715.53/10000</f>
        <v>531.071553</v>
      </c>
    </row>
    <row r="34" spans="1:6" s="1" customFormat="1" ht="15" customHeight="1">
      <c r="A34" s="38" t="s">
        <v>93</v>
      </c>
      <c r="B34" s="8" t="s">
        <v>94</v>
      </c>
      <c r="C34" s="30">
        <v>0</v>
      </c>
      <c r="D34" s="39" t="s">
        <v>5</v>
      </c>
      <c r="E34" s="8" t="s">
        <v>95</v>
      </c>
      <c r="F34" s="40">
        <v>0</v>
      </c>
    </row>
    <row r="35" spans="1:6" s="1" customFormat="1" ht="15" customHeight="1">
      <c r="A35" s="38" t="s">
        <v>96</v>
      </c>
      <c r="B35" s="8" t="s">
        <v>97</v>
      </c>
      <c r="C35" s="30">
        <f>170229.14/10000</f>
        <v>17.022914</v>
      </c>
      <c r="D35" s="39" t="s">
        <v>98</v>
      </c>
      <c r="E35" s="8" t="s">
        <v>99</v>
      </c>
      <c r="F35" s="40">
        <f>4274/10000</f>
        <v>0.4274</v>
      </c>
    </row>
    <row r="36" spans="1:6" s="1" customFormat="1" ht="15" customHeight="1">
      <c r="A36" s="38" t="s">
        <v>5</v>
      </c>
      <c r="B36" s="8" t="s">
        <v>100</v>
      </c>
      <c r="C36" s="9" t="s">
        <v>5</v>
      </c>
      <c r="D36" s="39" t="s">
        <v>101</v>
      </c>
      <c r="E36" s="8" t="s">
        <v>102</v>
      </c>
      <c r="F36" s="20" t="s">
        <v>5</v>
      </c>
    </row>
    <row r="37" spans="1:6" s="1" customFormat="1" ht="15" customHeight="1">
      <c r="A37" s="97" t="s">
        <v>103</v>
      </c>
      <c r="B37" s="44" t="s">
        <v>104</v>
      </c>
      <c r="C37" s="53">
        <f>5314989.53/10000</f>
        <v>531.498953</v>
      </c>
      <c r="D37" s="98" t="s">
        <v>5</v>
      </c>
      <c r="E37" s="44" t="s">
        <v>105</v>
      </c>
      <c r="F37" s="79">
        <f>5314989.53/10000</f>
        <v>531.498953</v>
      </c>
    </row>
    <row r="38" spans="1:6" s="1" customFormat="1" ht="15" customHeight="1">
      <c r="A38" s="93" t="s">
        <v>106</v>
      </c>
      <c r="B38" s="93" t="s">
        <v>5</v>
      </c>
      <c r="C38" s="93" t="s">
        <v>5</v>
      </c>
      <c r="D38" s="99" t="s">
        <v>5</v>
      </c>
      <c r="E38" s="99" t="s">
        <v>5</v>
      </c>
      <c r="F38" s="99" t="s">
        <v>5</v>
      </c>
    </row>
    <row r="39" spans="1:6" s="1" customFormat="1" ht="15" customHeight="1">
      <c r="A39" s="93" t="s">
        <v>107</v>
      </c>
      <c r="B39" s="93" t="s">
        <v>5</v>
      </c>
      <c r="C39" s="93" t="s">
        <v>5</v>
      </c>
      <c r="D39" s="93" t="s">
        <v>5</v>
      </c>
      <c r="E39" s="94" t="s">
        <v>5</v>
      </c>
      <c r="F39" s="93" t="s">
        <v>5</v>
      </c>
    </row>
    <row r="40" s="1" customFormat="1" ht="12.75"/>
    <row r="41" s="1" customFormat="1" ht="12.75"/>
  </sheetData>
  <sheetProtection/>
  <mergeCells count="5">
    <mergeCell ref="A1:F1"/>
    <mergeCell ref="A4:C4"/>
    <mergeCell ref="D4:F4"/>
    <mergeCell ref="A38:C38"/>
    <mergeCell ref="A39:C39"/>
  </mergeCells>
  <printOptions/>
  <pageMargins left="0.4722222222222222" right="0.7513888888888889" top="0.6298611111111111" bottom="0.5506944444444445" header="0.2361111111111111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workbookViewId="0" topLeftCell="A1">
      <selection activeCell="O35" sqref="O35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8" width="16.00390625" style="1" customWidth="1"/>
    <col min="9" max="10" width="17.140625" style="1" customWidth="1"/>
    <col min="11" max="18" width="16.00390625" style="1" customWidth="1"/>
    <col min="19" max="19" width="17.140625" style="1" customWidth="1"/>
    <col min="20" max="20" width="16.00390625" style="1" customWidth="1"/>
    <col min="21" max="21" width="9.7109375" style="1" customWidth="1"/>
    <col min="22" max="16384" width="9.140625" style="1" customWidth="1"/>
  </cols>
  <sheetData>
    <row r="1" spans="1:11" s="1" customFormat="1" ht="27.75">
      <c r="A1" s="2" t="s">
        <v>437</v>
      </c>
      <c r="K1" s="2" t="s">
        <v>437</v>
      </c>
    </row>
    <row r="2" s="1" customFormat="1" ht="15">
      <c r="T2" s="16" t="s">
        <v>438</v>
      </c>
    </row>
    <row r="3" spans="1:20" s="1" customFormat="1" ht="15">
      <c r="A3" s="3" t="s">
        <v>2</v>
      </c>
      <c r="K3" s="15" t="s">
        <v>110</v>
      </c>
      <c r="T3" s="16" t="s">
        <v>246</v>
      </c>
    </row>
    <row r="4" spans="1:20" s="1" customFormat="1" ht="15" customHeight="1">
      <c r="A4" s="4" t="s">
        <v>6</v>
      </c>
      <c r="B4" s="5" t="s">
        <v>5</v>
      </c>
      <c r="C4" s="5" t="s">
        <v>5</v>
      </c>
      <c r="D4" s="5" t="s">
        <v>5</v>
      </c>
      <c r="E4" s="5" t="s">
        <v>247</v>
      </c>
      <c r="F4" s="5" t="s">
        <v>5</v>
      </c>
      <c r="G4" s="5" t="s">
        <v>5</v>
      </c>
      <c r="H4" s="5" t="s">
        <v>248</v>
      </c>
      <c r="I4" s="5" t="s">
        <v>5</v>
      </c>
      <c r="J4" s="5" t="s">
        <v>5</v>
      </c>
      <c r="K4" s="5" t="s">
        <v>249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250</v>
      </c>
      <c r="Q4" s="5" t="s">
        <v>5</v>
      </c>
      <c r="R4" s="5" t="s">
        <v>5</v>
      </c>
      <c r="S4" s="5" t="s">
        <v>5</v>
      </c>
      <c r="T4" s="17" t="s">
        <v>5</v>
      </c>
    </row>
    <row r="5" spans="1:20" s="1" customFormat="1" ht="15" customHeight="1">
      <c r="A5" s="6" t="s">
        <v>117</v>
      </c>
      <c r="B5" s="7" t="s">
        <v>5</v>
      </c>
      <c r="C5" s="7" t="s">
        <v>5</v>
      </c>
      <c r="D5" s="7" t="s">
        <v>118</v>
      </c>
      <c r="E5" s="7" t="s">
        <v>124</v>
      </c>
      <c r="F5" s="7" t="s">
        <v>251</v>
      </c>
      <c r="G5" s="7" t="s">
        <v>252</v>
      </c>
      <c r="H5" s="7" t="s">
        <v>124</v>
      </c>
      <c r="I5" s="7" t="s">
        <v>172</v>
      </c>
      <c r="J5" s="7" t="s">
        <v>173</v>
      </c>
      <c r="K5" s="7" t="s">
        <v>124</v>
      </c>
      <c r="L5" s="7" t="s">
        <v>172</v>
      </c>
      <c r="M5" s="7" t="s">
        <v>5</v>
      </c>
      <c r="N5" s="7" t="s">
        <v>5</v>
      </c>
      <c r="O5" s="7" t="s">
        <v>173</v>
      </c>
      <c r="P5" s="7" t="s">
        <v>124</v>
      </c>
      <c r="Q5" s="7" t="s">
        <v>251</v>
      </c>
      <c r="R5" s="7" t="s">
        <v>252</v>
      </c>
      <c r="S5" s="7" t="s">
        <v>5</v>
      </c>
      <c r="T5" s="18" t="s">
        <v>5</v>
      </c>
    </row>
    <row r="6" spans="1:20" s="1" customFormat="1" ht="1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119</v>
      </c>
      <c r="H6" s="7" t="s">
        <v>5</v>
      </c>
      <c r="I6" s="7" t="s">
        <v>5</v>
      </c>
      <c r="J6" s="7" t="s">
        <v>119</v>
      </c>
      <c r="K6" s="7" t="s">
        <v>5</v>
      </c>
      <c r="L6" s="7" t="s">
        <v>119</v>
      </c>
      <c r="M6" s="7" t="s">
        <v>253</v>
      </c>
      <c r="N6" s="7" t="s">
        <v>254</v>
      </c>
      <c r="O6" s="7" t="s">
        <v>119</v>
      </c>
      <c r="P6" s="7" t="s">
        <v>5</v>
      </c>
      <c r="Q6" s="7" t="s">
        <v>5</v>
      </c>
      <c r="R6" s="7" t="s">
        <v>119</v>
      </c>
      <c r="S6" s="7" t="s">
        <v>255</v>
      </c>
      <c r="T6" s="18" t="s">
        <v>256</v>
      </c>
    </row>
    <row r="7" spans="1:20" s="1" customFormat="1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18" t="s">
        <v>5</v>
      </c>
    </row>
    <row r="8" spans="1:20" s="1" customFormat="1" ht="15" customHeight="1">
      <c r="A8" s="6" t="s">
        <v>121</v>
      </c>
      <c r="B8" s="7" t="s">
        <v>122</v>
      </c>
      <c r="C8" s="7" t="s">
        <v>123</v>
      </c>
      <c r="D8" s="7" t="s">
        <v>10</v>
      </c>
      <c r="E8" s="8" t="s">
        <v>14</v>
      </c>
      <c r="F8" s="8" t="s">
        <v>18</v>
      </c>
      <c r="G8" s="8" t="s">
        <v>11</v>
      </c>
      <c r="H8" s="8" t="s">
        <v>25</v>
      </c>
      <c r="I8" s="8" t="s">
        <v>29</v>
      </c>
      <c r="J8" s="8" t="s">
        <v>33</v>
      </c>
      <c r="K8" s="8" t="s">
        <v>37</v>
      </c>
      <c r="L8" s="8" t="s">
        <v>41</v>
      </c>
      <c r="M8" s="8" t="s">
        <v>12</v>
      </c>
      <c r="N8" s="8" t="s">
        <v>45</v>
      </c>
      <c r="O8" s="8" t="s">
        <v>47</v>
      </c>
      <c r="P8" s="8" t="s">
        <v>50</v>
      </c>
      <c r="Q8" s="8" t="s">
        <v>53</v>
      </c>
      <c r="R8" s="8" t="s">
        <v>56</v>
      </c>
      <c r="S8" s="8" t="s">
        <v>59</v>
      </c>
      <c r="T8" s="19" t="s">
        <v>62</v>
      </c>
    </row>
    <row r="9" spans="1:20" s="1" customFormat="1" ht="15" customHeight="1">
      <c r="A9" s="6" t="s">
        <v>5</v>
      </c>
      <c r="B9" s="7" t="s">
        <v>5</v>
      </c>
      <c r="C9" s="7" t="s">
        <v>5</v>
      </c>
      <c r="D9" s="7" t="s">
        <v>124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20" t="s">
        <v>5</v>
      </c>
    </row>
    <row r="10" spans="1:20" s="1" customFormat="1" ht="15" customHeight="1">
      <c r="A10" s="10" t="s">
        <v>5</v>
      </c>
      <c r="B10" s="11" t="s">
        <v>5</v>
      </c>
      <c r="C10" s="11" t="s">
        <v>5</v>
      </c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20" t="s">
        <v>5</v>
      </c>
    </row>
    <row r="11" spans="1:20" s="1" customFormat="1" ht="15" customHeight="1">
      <c r="A11" s="10" t="s">
        <v>5</v>
      </c>
      <c r="B11" s="11" t="s">
        <v>5</v>
      </c>
      <c r="C11" s="11" t="s">
        <v>5</v>
      </c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20" t="s">
        <v>5</v>
      </c>
    </row>
    <row r="12" spans="1:20" s="1" customFormat="1" ht="15" customHeight="1">
      <c r="A12" s="10" t="s">
        <v>5</v>
      </c>
      <c r="B12" s="11" t="s">
        <v>5</v>
      </c>
      <c r="C12" s="11" t="s">
        <v>5</v>
      </c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20" t="s">
        <v>5</v>
      </c>
    </row>
    <row r="13" spans="1:20" s="1" customFormat="1" ht="15" customHeight="1">
      <c r="A13" s="10" t="s">
        <v>5</v>
      </c>
      <c r="B13" s="11" t="s">
        <v>5</v>
      </c>
      <c r="C13" s="11" t="s">
        <v>5</v>
      </c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20" t="s">
        <v>5</v>
      </c>
    </row>
    <row r="14" spans="1:20" s="1" customFormat="1" ht="15" customHeight="1">
      <c r="A14" s="10" t="s">
        <v>5</v>
      </c>
      <c r="B14" s="11" t="s">
        <v>5</v>
      </c>
      <c r="C14" s="11" t="s">
        <v>5</v>
      </c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20" t="s">
        <v>5</v>
      </c>
    </row>
    <row r="15" spans="1:20" s="1" customFormat="1" ht="15" customHeight="1">
      <c r="A15" s="12" t="s">
        <v>5</v>
      </c>
      <c r="B15" s="13" t="s">
        <v>5</v>
      </c>
      <c r="C15" s="13" t="s">
        <v>5</v>
      </c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21" t="s">
        <v>5</v>
      </c>
    </row>
    <row r="17" s="1" customFormat="1" ht="15">
      <c r="K17" s="15" t="s">
        <v>439</v>
      </c>
    </row>
  </sheetData>
  <sheetProtection/>
  <mergeCells count="35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15694444444444444" right="0.03888888888888889" top="1" bottom="1" header="0.5111111111111111" footer="0.511111111111111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O14" sqref="O14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6" width="17.140625" style="1" customWidth="1"/>
    <col min="7" max="7" width="13.57421875" style="1" customWidth="1"/>
    <col min="8" max="12" width="17.140625" style="1" customWidth="1"/>
    <col min="13" max="253" width="9.140625" style="1" customWidth="1"/>
  </cols>
  <sheetData>
    <row r="1" spans="1:7" s="1" customFormat="1" ht="27.75">
      <c r="A1" s="2" t="s">
        <v>108</v>
      </c>
      <c r="G1" s="2" t="s">
        <v>108</v>
      </c>
    </row>
    <row r="2" s="1" customFormat="1" ht="15">
      <c r="L2" s="16" t="s">
        <v>109</v>
      </c>
    </row>
    <row r="3" spans="1:12" s="1" customFormat="1" ht="15">
      <c r="A3" s="3" t="s">
        <v>2</v>
      </c>
      <c r="G3" s="15" t="s">
        <v>110</v>
      </c>
      <c r="L3" s="16" t="s">
        <v>3</v>
      </c>
    </row>
    <row r="4" spans="1:12" s="1" customFormat="1" ht="15" customHeight="1">
      <c r="A4" s="34" t="s">
        <v>6</v>
      </c>
      <c r="B4" s="35" t="s">
        <v>5</v>
      </c>
      <c r="C4" s="35" t="s">
        <v>5</v>
      </c>
      <c r="D4" s="35" t="s">
        <v>5</v>
      </c>
      <c r="E4" s="5" t="s">
        <v>90</v>
      </c>
      <c r="F4" s="5" t="s">
        <v>111</v>
      </c>
      <c r="G4" s="5" t="s">
        <v>112</v>
      </c>
      <c r="H4" s="5" t="s">
        <v>113</v>
      </c>
      <c r="I4" s="5" t="s">
        <v>5</v>
      </c>
      <c r="J4" s="5" t="s">
        <v>114</v>
      </c>
      <c r="K4" s="5" t="s">
        <v>115</v>
      </c>
      <c r="L4" s="17" t="s">
        <v>116</v>
      </c>
    </row>
    <row r="5" spans="1:12" s="1" customFormat="1" ht="15" customHeight="1">
      <c r="A5" s="6" t="s">
        <v>117</v>
      </c>
      <c r="B5" s="7" t="s">
        <v>5</v>
      </c>
      <c r="C5" s="7" t="s">
        <v>5</v>
      </c>
      <c r="D5" s="8" t="s">
        <v>118</v>
      </c>
      <c r="E5" s="7" t="s">
        <v>5</v>
      </c>
      <c r="F5" s="7" t="s">
        <v>5</v>
      </c>
      <c r="G5" s="7" t="s">
        <v>5</v>
      </c>
      <c r="H5" s="7" t="s">
        <v>119</v>
      </c>
      <c r="I5" s="7" t="s">
        <v>120</v>
      </c>
      <c r="J5" s="7" t="s">
        <v>5</v>
      </c>
      <c r="K5" s="7" t="s">
        <v>5</v>
      </c>
      <c r="L5" s="18" t="s">
        <v>119</v>
      </c>
    </row>
    <row r="6" spans="1:12" s="1" customFormat="1" ht="15" customHeight="1">
      <c r="A6" s="6" t="s">
        <v>5</v>
      </c>
      <c r="B6" s="7" t="s">
        <v>5</v>
      </c>
      <c r="C6" s="7" t="s">
        <v>5</v>
      </c>
      <c r="D6" s="8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7" t="s">
        <v>5</v>
      </c>
      <c r="K6" s="7" t="s">
        <v>5</v>
      </c>
      <c r="L6" s="18" t="s">
        <v>5</v>
      </c>
    </row>
    <row r="7" spans="1:12" s="1" customFormat="1" ht="15" customHeight="1">
      <c r="A7" s="6" t="s">
        <v>5</v>
      </c>
      <c r="B7" s="7" t="s">
        <v>5</v>
      </c>
      <c r="C7" s="7" t="s">
        <v>5</v>
      </c>
      <c r="D7" s="8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18" t="s">
        <v>5</v>
      </c>
    </row>
    <row r="8" spans="1:12" s="1" customFormat="1" ht="15" customHeight="1">
      <c r="A8" s="37" t="s">
        <v>121</v>
      </c>
      <c r="B8" s="8" t="s">
        <v>122</v>
      </c>
      <c r="C8" s="8" t="s">
        <v>123</v>
      </c>
      <c r="D8" s="8" t="s">
        <v>10</v>
      </c>
      <c r="E8" s="7" t="s">
        <v>14</v>
      </c>
      <c r="F8" s="7" t="s">
        <v>18</v>
      </c>
      <c r="G8" s="7" t="s">
        <v>11</v>
      </c>
      <c r="H8" s="7" t="s">
        <v>25</v>
      </c>
      <c r="I8" s="7" t="s">
        <v>29</v>
      </c>
      <c r="J8" s="7" t="s">
        <v>33</v>
      </c>
      <c r="K8" s="7" t="s">
        <v>37</v>
      </c>
      <c r="L8" s="18" t="s">
        <v>41</v>
      </c>
    </row>
    <row r="9" spans="1:12" s="1" customFormat="1" ht="15" customHeight="1">
      <c r="A9" s="37" t="s">
        <v>5</v>
      </c>
      <c r="B9" s="8" t="s">
        <v>5</v>
      </c>
      <c r="C9" s="8" t="s">
        <v>5</v>
      </c>
      <c r="D9" s="8" t="s">
        <v>124</v>
      </c>
      <c r="E9" s="30">
        <v>514.476039</v>
      </c>
      <c r="F9" s="30">
        <v>455.67603899999995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40">
        <v>58.8</v>
      </c>
    </row>
    <row r="10" spans="1:12" s="1" customFormat="1" ht="15" customHeight="1">
      <c r="A10" s="10" t="s">
        <v>125</v>
      </c>
      <c r="B10" s="11" t="s">
        <v>5</v>
      </c>
      <c r="C10" s="11" t="s">
        <v>5</v>
      </c>
      <c r="D10" s="11" t="s">
        <v>126</v>
      </c>
      <c r="E10" s="30">
        <v>402.047979</v>
      </c>
      <c r="F10" s="30">
        <v>343.247979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40">
        <v>58.8</v>
      </c>
    </row>
    <row r="11" spans="1:12" s="1" customFormat="1" ht="15" customHeight="1">
      <c r="A11" s="10" t="s">
        <v>127</v>
      </c>
      <c r="B11" s="11" t="s">
        <v>5</v>
      </c>
      <c r="C11" s="11" t="s">
        <v>5</v>
      </c>
      <c r="D11" s="11" t="s">
        <v>128</v>
      </c>
      <c r="E11" s="30">
        <v>402.047979</v>
      </c>
      <c r="F11" s="30">
        <v>343.247979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40">
        <v>58.8</v>
      </c>
    </row>
    <row r="12" spans="1:12" s="1" customFormat="1" ht="15" customHeight="1">
      <c r="A12" s="10" t="s">
        <v>129</v>
      </c>
      <c r="B12" s="11" t="s">
        <v>5</v>
      </c>
      <c r="C12" s="11" t="s">
        <v>5</v>
      </c>
      <c r="D12" s="11" t="s">
        <v>130</v>
      </c>
      <c r="E12" s="30">
        <v>327.63870299999996</v>
      </c>
      <c r="F12" s="30">
        <v>327.63870299999996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40">
        <v>0</v>
      </c>
    </row>
    <row r="13" spans="1:12" s="1" customFormat="1" ht="15" customHeight="1">
      <c r="A13" s="10" t="s">
        <v>131</v>
      </c>
      <c r="B13" s="11" t="s">
        <v>5</v>
      </c>
      <c r="C13" s="11" t="s">
        <v>5</v>
      </c>
      <c r="D13" s="11" t="s">
        <v>132</v>
      </c>
      <c r="E13" s="30">
        <v>2.3737060000000003</v>
      </c>
      <c r="F13" s="30">
        <v>2.3737060000000003</v>
      </c>
      <c r="G13" s="30">
        <v>0</v>
      </c>
      <c r="H13" s="30">
        <f aca="true" t="shared" si="0" ref="H10:H31">E13/10000</f>
        <v>0.00023737060000000003</v>
      </c>
      <c r="I13" s="30">
        <v>0</v>
      </c>
      <c r="J13" s="30">
        <v>0</v>
      </c>
      <c r="K13" s="30">
        <v>0</v>
      </c>
      <c r="L13" s="40">
        <v>0</v>
      </c>
    </row>
    <row r="14" spans="1:12" s="1" customFormat="1" ht="15" customHeight="1">
      <c r="A14" s="10" t="s">
        <v>133</v>
      </c>
      <c r="B14" s="11" t="s">
        <v>5</v>
      </c>
      <c r="C14" s="11" t="s">
        <v>5</v>
      </c>
      <c r="D14" s="11" t="s">
        <v>134</v>
      </c>
      <c r="E14" s="30">
        <v>72.03556999999999</v>
      </c>
      <c r="F14" s="30">
        <v>13.235570000000001</v>
      </c>
      <c r="G14" s="30">
        <v>0</v>
      </c>
      <c r="H14" s="30">
        <f t="shared" si="0"/>
        <v>0.007203556999999999</v>
      </c>
      <c r="I14" s="30">
        <v>0</v>
      </c>
      <c r="J14" s="30">
        <v>0</v>
      </c>
      <c r="K14" s="30">
        <v>0</v>
      </c>
      <c r="L14" s="40">
        <v>58.8</v>
      </c>
    </row>
    <row r="15" spans="1:12" s="1" customFormat="1" ht="15" customHeight="1">
      <c r="A15" s="10" t="s">
        <v>135</v>
      </c>
      <c r="B15" s="11" t="s">
        <v>5</v>
      </c>
      <c r="C15" s="11" t="s">
        <v>5</v>
      </c>
      <c r="D15" s="11" t="s">
        <v>136</v>
      </c>
      <c r="E15" s="30">
        <v>41.272648</v>
      </c>
      <c r="F15" s="30">
        <v>41.272648</v>
      </c>
      <c r="G15" s="30">
        <v>0</v>
      </c>
      <c r="H15" s="30">
        <f t="shared" si="0"/>
        <v>0.0041272648</v>
      </c>
      <c r="I15" s="30">
        <v>0</v>
      </c>
      <c r="J15" s="30">
        <v>0</v>
      </c>
      <c r="K15" s="30">
        <v>0</v>
      </c>
      <c r="L15" s="40">
        <v>0</v>
      </c>
    </row>
    <row r="16" spans="1:12" s="1" customFormat="1" ht="15" customHeight="1">
      <c r="A16" s="10" t="s">
        <v>137</v>
      </c>
      <c r="B16" s="11" t="s">
        <v>5</v>
      </c>
      <c r="C16" s="11" t="s">
        <v>5</v>
      </c>
      <c r="D16" s="11" t="s">
        <v>138</v>
      </c>
      <c r="E16" s="30">
        <v>36.736371999999996</v>
      </c>
      <c r="F16" s="30">
        <v>36.736371999999996</v>
      </c>
      <c r="G16" s="30">
        <v>0</v>
      </c>
      <c r="H16" s="30">
        <f t="shared" si="0"/>
        <v>0.0036736371999999996</v>
      </c>
      <c r="I16" s="30">
        <v>0</v>
      </c>
      <c r="J16" s="30">
        <v>0</v>
      </c>
      <c r="K16" s="30">
        <v>0</v>
      </c>
      <c r="L16" s="40">
        <v>0</v>
      </c>
    </row>
    <row r="17" spans="1:12" s="1" customFormat="1" ht="15" customHeight="1">
      <c r="A17" s="10" t="s">
        <v>139</v>
      </c>
      <c r="B17" s="11" t="s">
        <v>5</v>
      </c>
      <c r="C17" s="11" t="s">
        <v>5</v>
      </c>
      <c r="D17" s="11" t="s">
        <v>140</v>
      </c>
      <c r="E17" s="30">
        <v>36.736371999999996</v>
      </c>
      <c r="F17" s="30">
        <v>36.736371999999996</v>
      </c>
      <c r="G17" s="30">
        <v>0</v>
      </c>
      <c r="H17" s="30">
        <f t="shared" si="0"/>
        <v>0.0036736371999999996</v>
      </c>
      <c r="I17" s="30">
        <v>0</v>
      </c>
      <c r="J17" s="30">
        <v>0</v>
      </c>
      <c r="K17" s="30">
        <v>0</v>
      </c>
      <c r="L17" s="40">
        <v>0</v>
      </c>
    </row>
    <row r="18" spans="1:12" s="1" customFormat="1" ht="15" customHeight="1">
      <c r="A18" s="10" t="s">
        <v>141</v>
      </c>
      <c r="B18" s="11" t="s">
        <v>5</v>
      </c>
      <c r="C18" s="11" t="s">
        <v>5</v>
      </c>
      <c r="D18" s="11" t="s">
        <v>142</v>
      </c>
      <c r="E18" s="30">
        <v>4.536276</v>
      </c>
      <c r="F18" s="30">
        <v>4.536276</v>
      </c>
      <c r="G18" s="30">
        <v>0</v>
      </c>
      <c r="H18" s="30">
        <f t="shared" si="0"/>
        <v>0.0004536276</v>
      </c>
      <c r="I18" s="30">
        <v>0</v>
      </c>
      <c r="J18" s="30">
        <v>0</v>
      </c>
      <c r="K18" s="30">
        <v>0</v>
      </c>
      <c r="L18" s="40">
        <v>0</v>
      </c>
    </row>
    <row r="19" spans="1:12" s="1" customFormat="1" ht="15" customHeight="1">
      <c r="A19" s="10" t="s">
        <v>143</v>
      </c>
      <c r="B19" s="11" t="s">
        <v>5</v>
      </c>
      <c r="C19" s="11" t="s">
        <v>5</v>
      </c>
      <c r="D19" s="11" t="s">
        <v>144</v>
      </c>
      <c r="E19" s="30">
        <v>0.206379</v>
      </c>
      <c r="F19" s="30">
        <v>0.206379</v>
      </c>
      <c r="G19" s="30">
        <v>0</v>
      </c>
      <c r="H19" s="30">
        <f t="shared" si="0"/>
        <v>2.06379E-05</v>
      </c>
      <c r="I19" s="30">
        <v>0</v>
      </c>
      <c r="J19" s="30">
        <v>0</v>
      </c>
      <c r="K19" s="30">
        <v>0</v>
      </c>
      <c r="L19" s="40">
        <v>0</v>
      </c>
    </row>
    <row r="20" spans="1:12" s="1" customFormat="1" ht="15" customHeight="1">
      <c r="A20" s="10" t="s">
        <v>145</v>
      </c>
      <c r="B20" s="11" t="s">
        <v>5</v>
      </c>
      <c r="C20" s="11" t="s">
        <v>5</v>
      </c>
      <c r="D20" s="11" t="s">
        <v>146</v>
      </c>
      <c r="E20" s="30">
        <v>0.2296</v>
      </c>
      <c r="F20" s="30">
        <v>0.2296</v>
      </c>
      <c r="G20" s="30">
        <v>0</v>
      </c>
      <c r="H20" s="30">
        <f t="shared" si="0"/>
        <v>2.296E-05</v>
      </c>
      <c r="I20" s="30">
        <v>0</v>
      </c>
      <c r="J20" s="30">
        <v>0</v>
      </c>
      <c r="K20" s="30">
        <v>0</v>
      </c>
      <c r="L20" s="40">
        <v>0</v>
      </c>
    </row>
    <row r="21" spans="1:12" s="1" customFormat="1" ht="15" customHeight="1">
      <c r="A21" s="10" t="s">
        <v>147</v>
      </c>
      <c r="B21" s="11" t="s">
        <v>5</v>
      </c>
      <c r="C21" s="11" t="s">
        <v>5</v>
      </c>
      <c r="D21" s="11" t="s">
        <v>148</v>
      </c>
      <c r="E21" s="30">
        <v>4.100297</v>
      </c>
      <c r="F21" s="30">
        <v>4.100297</v>
      </c>
      <c r="G21" s="30">
        <v>0</v>
      </c>
      <c r="H21" s="30">
        <f t="shared" si="0"/>
        <v>0.00041002970000000004</v>
      </c>
      <c r="I21" s="30">
        <v>0</v>
      </c>
      <c r="J21" s="30">
        <v>0</v>
      </c>
      <c r="K21" s="30">
        <v>0</v>
      </c>
      <c r="L21" s="40">
        <v>0</v>
      </c>
    </row>
    <row r="22" spans="1:12" s="1" customFormat="1" ht="15" customHeight="1">
      <c r="A22" s="10" t="s">
        <v>149</v>
      </c>
      <c r="B22" s="11" t="s">
        <v>5</v>
      </c>
      <c r="C22" s="11" t="s">
        <v>5</v>
      </c>
      <c r="D22" s="11" t="s">
        <v>150</v>
      </c>
      <c r="E22" s="30">
        <v>22.664812</v>
      </c>
      <c r="F22" s="30">
        <v>22.664812</v>
      </c>
      <c r="G22" s="30">
        <v>0</v>
      </c>
      <c r="H22" s="30">
        <f t="shared" si="0"/>
        <v>0.0022664812</v>
      </c>
      <c r="I22" s="30">
        <v>0</v>
      </c>
      <c r="J22" s="30">
        <v>0</v>
      </c>
      <c r="K22" s="30">
        <v>0</v>
      </c>
      <c r="L22" s="40">
        <v>0</v>
      </c>
    </row>
    <row r="23" spans="1:12" s="1" customFormat="1" ht="15" customHeight="1">
      <c r="A23" s="10" t="s">
        <v>151</v>
      </c>
      <c r="B23" s="11" t="s">
        <v>5</v>
      </c>
      <c r="C23" s="11" t="s">
        <v>5</v>
      </c>
      <c r="D23" s="11" t="s">
        <v>152</v>
      </c>
      <c r="E23" s="30">
        <v>4.296583999999999</v>
      </c>
      <c r="F23" s="30">
        <v>4.296583999999999</v>
      </c>
      <c r="G23" s="30">
        <v>0</v>
      </c>
      <c r="H23" s="30">
        <f t="shared" si="0"/>
        <v>0.00042965839999999995</v>
      </c>
      <c r="I23" s="30">
        <v>0</v>
      </c>
      <c r="J23" s="30">
        <v>0</v>
      </c>
      <c r="K23" s="30">
        <v>0</v>
      </c>
      <c r="L23" s="40">
        <v>0</v>
      </c>
    </row>
    <row r="24" spans="1:12" s="1" customFormat="1" ht="15" customHeight="1">
      <c r="A24" s="10" t="s">
        <v>153</v>
      </c>
      <c r="B24" s="11" t="s">
        <v>5</v>
      </c>
      <c r="C24" s="11" t="s">
        <v>5</v>
      </c>
      <c r="D24" s="11" t="s">
        <v>154</v>
      </c>
      <c r="E24" s="30">
        <v>3.7665839999999995</v>
      </c>
      <c r="F24" s="30">
        <v>3.7665839999999995</v>
      </c>
      <c r="G24" s="30">
        <v>0</v>
      </c>
      <c r="H24" s="30">
        <f t="shared" si="0"/>
        <v>0.00037665839999999996</v>
      </c>
      <c r="I24" s="30">
        <v>0</v>
      </c>
      <c r="J24" s="30">
        <v>0</v>
      </c>
      <c r="K24" s="30">
        <v>0</v>
      </c>
      <c r="L24" s="40">
        <v>0</v>
      </c>
    </row>
    <row r="25" spans="1:12" s="1" customFormat="1" ht="15" customHeight="1">
      <c r="A25" s="10" t="s">
        <v>155</v>
      </c>
      <c r="B25" s="11" t="s">
        <v>5</v>
      </c>
      <c r="C25" s="11" t="s">
        <v>5</v>
      </c>
      <c r="D25" s="11" t="s">
        <v>156</v>
      </c>
      <c r="E25" s="30">
        <v>0.53</v>
      </c>
      <c r="F25" s="30">
        <v>0.53</v>
      </c>
      <c r="G25" s="30">
        <v>0</v>
      </c>
      <c r="H25" s="30">
        <f t="shared" si="0"/>
        <v>5.3E-05</v>
      </c>
      <c r="I25" s="30">
        <v>0</v>
      </c>
      <c r="J25" s="30">
        <v>0</v>
      </c>
      <c r="K25" s="30">
        <v>0</v>
      </c>
      <c r="L25" s="40">
        <v>0</v>
      </c>
    </row>
    <row r="26" spans="1:12" s="1" customFormat="1" ht="15" customHeight="1">
      <c r="A26" s="10" t="s">
        <v>157</v>
      </c>
      <c r="B26" s="11" t="s">
        <v>5</v>
      </c>
      <c r="C26" s="11" t="s">
        <v>5</v>
      </c>
      <c r="D26" s="11" t="s">
        <v>158</v>
      </c>
      <c r="E26" s="30">
        <v>18.368228</v>
      </c>
      <c r="F26" s="30">
        <v>18.368228</v>
      </c>
      <c r="G26" s="30">
        <v>0</v>
      </c>
      <c r="H26" s="30">
        <f t="shared" si="0"/>
        <v>0.0018368228</v>
      </c>
      <c r="I26" s="30">
        <v>0</v>
      </c>
      <c r="J26" s="30">
        <v>0</v>
      </c>
      <c r="K26" s="30">
        <v>0</v>
      </c>
      <c r="L26" s="40">
        <v>0</v>
      </c>
    </row>
    <row r="27" spans="1:12" s="1" customFormat="1" ht="15" customHeight="1">
      <c r="A27" s="10" t="s">
        <v>159</v>
      </c>
      <c r="B27" s="11" t="s">
        <v>5</v>
      </c>
      <c r="C27" s="11" t="s">
        <v>5</v>
      </c>
      <c r="D27" s="11" t="s">
        <v>160</v>
      </c>
      <c r="E27" s="30">
        <v>18.368228</v>
      </c>
      <c r="F27" s="30">
        <v>18.368228</v>
      </c>
      <c r="G27" s="30">
        <v>0</v>
      </c>
      <c r="H27" s="30">
        <f t="shared" si="0"/>
        <v>0.0018368228</v>
      </c>
      <c r="I27" s="30">
        <v>0</v>
      </c>
      <c r="J27" s="30">
        <v>0</v>
      </c>
      <c r="K27" s="30">
        <v>0</v>
      </c>
      <c r="L27" s="40">
        <v>0</v>
      </c>
    </row>
    <row r="28" spans="1:12" s="1" customFormat="1" ht="15" customHeight="1">
      <c r="A28" s="10" t="s">
        <v>161</v>
      </c>
      <c r="B28" s="11" t="s">
        <v>5</v>
      </c>
      <c r="C28" s="11" t="s">
        <v>5</v>
      </c>
      <c r="D28" s="11" t="s">
        <v>162</v>
      </c>
      <c r="E28" s="30">
        <v>48.4906</v>
      </c>
      <c r="F28" s="30">
        <v>48.4906</v>
      </c>
      <c r="G28" s="30">
        <v>0</v>
      </c>
      <c r="H28" s="30">
        <f t="shared" si="0"/>
        <v>0.00484906</v>
      </c>
      <c r="I28" s="30">
        <v>0</v>
      </c>
      <c r="J28" s="30">
        <v>0</v>
      </c>
      <c r="K28" s="30">
        <v>0</v>
      </c>
      <c r="L28" s="40">
        <v>0</v>
      </c>
    </row>
    <row r="29" spans="1:12" s="1" customFormat="1" ht="15" customHeight="1">
      <c r="A29" s="10" t="s">
        <v>163</v>
      </c>
      <c r="B29" s="11" t="s">
        <v>5</v>
      </c>
      <c r="C29" s="11" t="s">
        <v>5</v>
      </c>
      <c r="D29" s="11" t="s">
        <v>164</v>
      </c>
      <c r="E29" s="30">
        <v>48.4906</v>
      </c>
      <c r="F29" s="30">
        <v>48.4906</v>
      </c>
      <c r="G29" s="30">
        <v>0</v>
      </c>
      <c r="H29" s="48">
        <f t="shared" si="0"/>
        <v>0.00484906</v>
      </c>
      <c r="I29" s="30">
        <v>0</v>
      </c>
      <c r="J29" s="30">
        <v>0</v>
      </c>
      <c r="K29" s="30">
        <v>0</v>
      </c>
      <c r="L29" s="40">
        <v>0</v>
      </c>
    </row>
    <row r="30" spans="1:12" s="1" customFormat="1" ht="15" customHeight="1">
      <c r="A30" s="10" t="s">
        <v>165</v>
      </c>
      <c r="B30" s="11" t="s">
        <v>5</v>
      </c>
      <c r="C30" s="11" t="s">
        <v>5</v>
      </c>
      <c r="D30" s="11" t="s">
        <v>166</v>
      </c>
      <c r="E30" s="30">
        <v>29.6836</v>
      </c>
      <c r="F30" s="30">
        <v>29.6836</v>
      </c>
      <c r="G30" s="74">
        <v>0</v>
      </c>
      <c r="H30" s="76">
        <f t="shared" si="0"/>
        <v>0.0029683599999999997</v>
      </c>
      <c r="I30" s="30">
        <v>0</v>
      </c>
      <c r="J30" s="30">
        <v>0</v>
      </c>
      <c r="K30" s="30">
        <v>0</v>
      </c>
      <c r="L30" s="40">
        <v>0</v>
      </c>
    </row>
    <row r="31" spans="1:12" s="1" customFormat="1" ht="15" customHeight="1">
      <c r="A31" s="12" t="s">
        <v>167</v>
      </c>
      <c r="B31" s="13" t="s">
        <v>5</v>
      </c>
      <c r="C31" s="13" t="s">
        <v>5</v>
      </c>
      <c r="D31" s="13" t="s">
        <v>168</v>
      </c>
      <c r="E31" s="53">
        <v>18.807</v>
      </c>
      <c r="F31" s="53">
        <v>18.807</v>
      </c>
      <c r="G31" s="53">
        <v>0</v>
      </c>
      <c r="H31" s="30">
        <f t="shared" si="0"/>
        <v>0.0018807</v>
      </c>
      <c r="I31" s="53">
        <v>0</v>
      </c>
      <c r="J31" s="53">
        <v>0</v>
      </c>
      <c r="K31" s="53">
        <v>0</v>
      </c>
      <c r="L31" s="79">
        <v>0</v>
      </c>
    </row>
    <row r="32" s="1" customFormat="1" ht="12.75"/>
  </sheetData>
  <sheetProtection/>
  <mergeCells count="38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8659722222222223" right="0.7083333333333334" top="0.5506944444444445" bottom="1" header="0.275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A33" sqref="A33:IV33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5" width="11.8515625" style="1" customWidth="1"/>
    <col min="6" max="6" width="12.28125" style="1" customWidth="1"/>
    <col min="7" max="10" width="17.140625" style="1" customWidth="1"/>
    <col min="11" max="250" width="9.140625" style="1" customWidth="1"/>
  </cols>
  <sheetData>
    <row r="1" spans="1:6" s="1" customFormat="1" ht="27.75">
      <c r="A1" s="2" t="s">
        <v>169</v>
      </c>
      <c r="F1" s="2" t="s">
        <v>169</v>
      </c>
    </row>
    <row r="2" s="1" customFormat="1" ht="15">
      <c r="J2" s="16" t="s">
        <v>170</v>
      </c>
    </row>
    <row r="3" spans="1:10" s="1" customFormat="1" ht="15">
      <c r="A3" s="3" t="s">
        <v>2</v>
      </c>
      <c r="F3" s="15" t="s">
        <v>110</v>
      </c>
      <c r="J3" s="16" t="s">
        <v>3</v>
      </c>
    </row>
    <row r="4" spans="1:10" s="1" customFormat="1" ht="15" customHeight="1">
      <c r="A4" s="34" t="s">
        <v>6</v>
      </c>
      <c r="B4" s="35" t="s">
        <v>5</v>
      </c>
      <c r="C4" s="35" t="s">
        <v>5</v>
      </c>
      <c r="D4" s="35" t="s">
        <v>5</v>
      </c>
      <c r="E4" s="5" t="s">
        <v>171</v>
      </c>
      <c r="F4" s="5" t="s">
        <v>172</v>
      </c>
      <c r="G4" s="5" t="s">
        <v>173</v>
      </c>
      <c r="H4" s="5" t="s">
        <v>174</v>
      </c>
      <c r="I4" s="5" t="s">
        <v>175</v>
      </c>
      <c r="J4" s="17" t="s">
        <v>176</v>
      </c>
    </row>
    <row r="5" spans="1:10" s="1" customFormat="1" ht="15" customHeight="1">
      <c r="A5" s="6" t="s">
        <v>117</v>
      </c>
      <c r="B5" s="7" t="s">
        <v>5</v>
      </c>
      <c r="C5" s="7" t="s">
        <v>5</v>
      </c>
      <c r="D5" s="8" t="s">
        <v>118</v>
      </c>
      <c r="E5" s="7" t="s">
        <v>5</v>
      </c>
      <c r="F5" s="7" t="s">
        <v>5</v>
      </c>
      <c r="G5" s="7" t="s">
        <v>5</v>
      </c>
      <c r="H5" s="7" t="s">
        <v>5</v>
      </c>
      <c r="I5" s="7" t="s">
        <v>5</v>
      </c>
      <c r="J5" s="18" t="s">
        <v>5</v>
      </c>
    </row>
    <row r="6" spans="1:10" s="1" customFormat="1" ht="15" customHeight="1">
      <c r="A6" s="6" t="s">
        <v>5</v>
      </c>
      <c r="B6" s="7" t="s">
        <v>5</v>
      </c>
      <c r="C6" s="7" t="s">
        <v>5</v>
      </c>
      <c r="D6" s="8" t="s">
        <v>5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5</v>
      </c>
      <c r="J6" s="18" t="s">
        <v>5</v>
      </c>
    </row>
    <row r="7" spans="1:10" s="1" customFormat="1" ht="15" customHeight="1">
      <c r="A7" s="6" t="s">
        <v>5</v>
      </c>
      <c r="B7" s="7" t="s">
        <v>5</v>
      </c>
      <c r="C7" s="7" t="s">
        <v>5</v>
      </c>
      <c r="D7" s="8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18" t="s">
        <v>5</v>
      </c>
    </row>
    <row r="8" spans="1:10" s="1" customFormat="1" ht="15" customHeight="1">
      <c r="A8" s="37" t="s">
        <v>121</v>
      </c>
      <c r="B8" s="8" t="s">
        <v>122</v>
      </c>
      <c r="C8" s="8" t="s">
        <v>123</v>
      </c>
      <c r="D8" s="8" t="s">
        <v>10</v>
      </c>
      <c r="E8" s="7" t="s">
        <v>14</v>
      </c>
      <c r="F8" s="7" t="s">
        <v>18</v>
      </c>
      <c r="G8" s="7" t="s">
        <v>11</v>
      </c>
      <c r="H8" s="7" t="s">
        <v>25</v>
      </c>
      <c r="I8" s="7" t="s">
        <v>29</v>
      </c>
      <c r="J8" s="18" t="s">
        <v>33</v>
      </c>
    </row>
    <row r="9" spans="1:10" s="1" customFormat="1" ht="15" customHeight="1">
      <c r="A9" s="37" t="s">
        <v>5</v>
      </c>
      <c r="B9" s="8" t="s">
        <v>5</v>
      </c>
      <c r="C9" s="8" t="s">
        <v>5</v>
      </c>
      <c r="D9" s="8" t="s">
        <v>124</v>
      </c>
      <c r="E9" s="30">
        <v>531.071553</v>
      </c>
      <c r="F9" s="30">
        <v>440.066763</v>
      </c>
      <c r="G9" s="30">
        <v>91.00479</v>
      </c>
      <c r="H9" s="30">
        <v>0</v>
      </c>
      <c r="I9" s="30">
        <v>0</v>
      </c>
      <c r="J9" s="40">
        <v>0</v>
      </c>
    </row>
    <row r="10" spans="1:10" s="1" customFormat="1" ht="15" customHeight="1">
      <c r="A10" s="10" t="s">
        <v>125</v>
      </c>
      <c r="B10" s="11" t="s">
        <v>5</v>
      </c>
      <c r="C10" s="11" t="s">
        <v>5</v>
      </c>
      <c r="D10" s="11" t="s">
        <v>126</v>
      </c>
      <c r="E10" s="30">
        <v>418.64349300000003</v>
      </c>
      <c r="F10" s="30">
        <v>327.63870299999996</v>
      </c>
      <c r="G10" s="30">
        <v>91.00479</v>
      </c>
      <c r="H10" s="30">
        <v>0</v>
      </c>
      <c r="I10" s="30">
        <v>0</v>
      </c>
      <c r="J10" s="40">
        <v>0</v>
      </c>
    </row>
    <row r="11" spans="1:10" s="1" customFormat="1" ht="15" customHeight="1">
      <c r="A11" s="10" t="s">
        <v>127</v>
      </c>
      <c r="B11" s="11" t="s">
        <v>5</v>
      </c>
      <c r="C11" s="11" t="s">
        <v>5</v>
      </c>
      <c r="D11" s="11" t="s">
        <v>128</v>
      </c>
      <c r="E11" s="30">
        <v>418.64349300000003</v>
      </c>
      <c r="F11" s="30">
        <v>327.63870299999996</v>
      </c>
      <c r="G11" s="30">
        <v>91.00479</v>
      </c>
      <c r="H11" s="30">
        <v>0</v>
      </c>
      <c r="I11" s="30">
        <v>0</v>
      </c>
      <c r="J11" s="40">
        <v>0</v>
      </c>
    </row>
    <row r="12" spans="1:10" s="1" customFormat="1" ht="15" customHeight="1">
      <c r="A12" s="10" t="s">
        <v>129</v>
      </c>
      <c r="B12" s="11" t="s">
        <v>5</v>
      </c>
      <c r="C12" s="11" t="s">
        <v>5</v>
      </c>
      <c r="D12" s="11" t="s">
        <v>130</v>
      </c>
      <c r="E12" s="30">
        <v>327.63870299999996</v>
      </c>
      <c r="F12" s="30">
        <v>327.63870299999996</v>
      </c>
      <c r="G12" s="30">
        <v>0</v>
      </c>
      <c r="H12" s="30">
        <v>0</v>
      </c>
      <c r="I12" s="30">
        <v>0</v>
      </c>
      <c r="J12" s="40">
        <v>0</v>
      </c>
    </row>
    <row r="13" spans="1:10" s="1" customFormat="1" ht="15" customHeight="1">
      <c r="A13" s="10" t="s">
        <v>131</v>
      </c>
      <c r="B13" s="11" t="s">
        <v>5</v>
      </c>
      <c r="C13" s="11" t="s">
        <v>5</v>
      </c>
      <c r="D13" s="11" t="s">
        <v>132</v>
      </c>
      <c r="E13" s="30">
        <v>5.83932</v>
      </c>
      <c r="F13" s="30">
        <v>0</v>
      </c>
      <c r="G13" s="30">
        <v>5.83932</v>
      </c>
      <c r="H13" s="30">
        <v>0</v>
      </c>
      <c r="I13" s="30">
        <v>0</v>
      </c>
      <c r="J13" s="40">
        <v>0</v>
      </c>
    </row>
    <row r="14" spans="1:10" s="1" customFormat="1" ht="15" customHeight="1">
      <c r="A14" s="10" t="s">
        <v>133</v>
      </c>
      <c r="B14" s="11" t="s">
        <v>5</v>
      </c>
      <c r="C14" s="11" t="s">
        <v>5</v>
      </c>
      <c r="D14" s="11" t="s">
        <v>134</v>
      </c>
      <c r="E14" s="30">
        <v>85.16547</v>
      </c>
      <c r="F14" s="30">
        <v>0</v>
      </c>
      <c r="G14" s="30">
        <v>85.16547</v>
      </c>
      <c r="H14" s="30">
        <v>0</v>
      </c>
      <c r="I14" s="30">
        <v>0</v>
      </c>
      <c r="J14" s="40">
        <v>0</v>
      </c>
    </row>
    <row r="15" spans="1:10" s="1" customFormat="1" ht="15" customHeight="1">
      <c r="A15" s="10" t="s">
        <v>135</v>
      </c>
      <c r="B15" s="11" t="s">
        <v>5</v>
      </c>
      <c r="C15" s="11" t="s">
        <v>5</v>
      </c>
      <c r="D15" s="11" t="s">
        <v>136</v>
      </c>
      <c r="E15" s="30">
        <v>41.272648</v>
      </c>
      <c r="F15" s="30">
        <v>41.272648</v>
      </c>
      <c r="G15" s="30">
        <v>0</v>
      </c>
      <c r="H15" s="30">
        <v>0</v>
      </c>
      <c r="I15" s="30">
        <v>0</v>
      </c>
      <c r="J15" s="40">
        <v>0</v>
      </c>
    </row>
    <row r="16" spans="1:10" s="1" customFormat="1" ht="15" customHeight="1">
      <c r="A16" s="10" t="s">
        <v>137</v>
      </c>
      <c r="B16" s="11" t="s">
        <v>5</v>
      </c>
      <c r="C16" s="11" t="s">
        <v>5</v>
      </c>
      <c r="D16" s="11" t="s">
        <v>138</v>
      </c>
      <c r="E16" s="30">
        <v>36.736371999999996</v>
      </c>
      <c r="F16" s="30">
        <v>36.736371999999996</v>
      </c>
      <c r="G16" s="30">
        <v>0</v>
      </c>
      <c r="H16" s="30">
        <v>0</v>
      </c>
      <c r="I16" s="30">
        <v>0</v>
      </c>
      <c r="J16" s="40">
        <v>0</v>
      </c>
    </row>
    <row r="17" spans="1:10" s="1" customFormat="1" ht="15" customHeight="1">
      <c r="A17" s="10" t="s">
        <v>139</v>
      </c>
      <c r="B17" s="11" t="s">
        <v>5</v>
      </c>
      <c r="C17" s="11" t="s">
        <v>5</v>
      </c>
      <c r="D17" s="11" t="s">
        <v>140</v>
      </c>
      <c r="E17" s="30">
        <v>36.736371999999996</v>
      </c>
      <c r="F17" s="30">
        <v>36.736371999999996</v>
      </c>
      <c r="G17" s="30">
        <v>0</v>
      </c>
      <c r="H17" s="30">
        <v>0</v>
      </c>
      <c r="I17" s="30">
        <v>0</v>
      </c>
      <c r="J17" s="40">
        <v>0</v>
      </c>
    </row>
    <row r="18" spans="1:10" s="1" customFormat="1" ht="15" customHeight="1">
      <c r="A18" s="10" t="s">
        <v>141</v>
      </c>
      <c r="B18" s="11" t="s">
        <v>5</v>
      </c>
      <c r="C18" s="11" t="s">
        <v>5</v>
      </c>
      <c r="D18" s="11" t="s">
        <v>142</v>
      </c>
      <c r="E18" s="30">
        <v>4.536276</v>
      </c>
      <c r="F18" s="30">
        <v>4.536276</v>
      </c>
      <c r="G18" s="30">
        <v>0</v>
      </c>
      <c r="H18" s="30">
        <v>0</v>
      </c>
      <c r="I18" s="30">
        <v>0</v>
      </c>
      <c r="J18" s="40">
        <v>0</v>
      </c>
    </row>
    <row r="19" spans="1:10" s="1" customFormat="1" ht="15" customHeight="1">
      <c r="A19" s="10" t="s">
        <v>143</v>
      </c>
      <c r="B19" s="11" t="s">
        <v>5</v>
      </c>
      <c r="C19" s="11" t="s">
        <v>5</v>
      </c>
      <c r="D19" s="11" t="s">
        <v>144</v>
      </c>
      <c r="E19" s="30">
        <v>0.206379</v>
      </c>
      <c r="F19" s="30">
        <v>0.206379</v>
      </c>
      <c r="G19" s="30">
        <v>0</v>
      </c>
      <c r="H19" s="30">
        <v>0</v>
      </c>
      <c r="I19" s="30">
        <v>0</v>
      </c>
      <c r="J19" s="40">
        <v>0</v>
      </c>
    </row>
    <row r="20" spans="1:10" s="1" customFormat="1" ht="15" customHeight="1">
      <c r="A20" s="10" t="s">
        <v>145</v>
      </c>
      <c r="B20" s="11" t="s">
        <v>5</v>
      </c>
      <c r="C20" s="11" t="s">
        <v>5</v>
      </c>
      <c r="D20" s="11" t="s">
        <v>146</v>
      </c>
      <c r="E20" s="30">
        <v>0.2296</v>
      </c>
      <c r="F20" s="30">
        <v>0.2296</v>
      </c>
      <c r="G20" s="30">
        <v>0</v>
      </c>
      <c r="H20" s="30">
        <v>0</v>
      </c>
      <c r="I20" s="30">
        <v>0</v>
      </c>
      <c r="J20" s="40">
        <v>0</v>
      </c>
    </row>
    <row r="21" spans="1:10" s="1" customFormat="1" ht="15" customHeight="1">
      <c r="A21" s="10" t="s">
        <v>147</v>
      </c>
      <c r="B21" s="11" t="s">
        <v>5</v>
      </c>
      <c r="C21" s="11" t="s">
        <v>5</v>
      </c>
      <c r="D21" s="11" t="s">
        <v>148</v>
      </c>
      <c r="E21" s="30">
        <v>4.100297</v>
      </c>
      <c r="F21" s="30">
        <v>4.100297</v>
      </c>
      <c r="G21" s="30">
        <v>0</v>
      </c>
      <c r="H21" s="30">
        <v>0</v>
      </c>
      <c r="I21" s="30">
        <v>0</v>
      </c>
      <c r="J21" s="40">
        <v>0</v>
      </c>
    </row>
    <row r="22" spans="1:10" s="1" customFormat="1" ht="15" customHeight="1">
      <c r="A22" s="10" t="s">
        <v>149</v>
      </c>
      <c r="B22" s="11" t="s">
        <v>5</v>
      </c>
      <c r="C22" s="11" t="s">
        <v>5</v>
      </c>
      <c r="D22" s="11" t="s">
        <v>150</v>
      </c>
      <c r="E22" s="30">
        <v>22.664812</v>
      </c>
      <c r="F22" s="30">
        <v>22.664812</v>
      </c>
      <c r="G22" s="30">
        <v>0</v>
      </c>
      <c r="H22" s="30">
        <v>0</v>
      </c>
      <c r="I22" s="30">
        <v>0</v>
      </c>
      <c r="J22" s="40">
        <v>0</v>
      </c>
    </row>
    <row r="23" spans="1:10" s="1" customFormat="1" ht="15" customHeight="1">
      <c r="A23" s="10" t="s">
        <v>151</v>
      </c>
      <c r="B23" s="11" t="s">
        <v>5</v>
      </c>
      <c r="C23" s="11" t="s">
        <v>5</v>
      </c>
      <c r="D23" s="11" t="s">
        <v>152</v>
      </c>
      <c r="E23" s="30">
        <v>4.296583999999999</v>
      </c>
      <c r="F23" s="30">
        <v>4.296583999999999</v>
      </c>
      <c r="G23" s="30">
        <v>0</v>
      </c>
      <c r="H23" s="30">
        <v>0</v>
      </c>
      <c r="I23" s="30">
        <v>0</v>
      </c>
      <c r="J23" s="40">
        <v>0</v>
      </c>
    </row>
    <row r="24" spans="1:10" s="1" customFormat="1" ht="15" customHeight="1">
      <c r="A24" s="10" t="s">
        <v>153</v>
      </c>
      <c r="B24" s="11" t="s">
        <v>5</v>
      </c>
      <c r="C24" s="11" t="s">
        <v>5</v>
      </c>
      <c r="D24" s="11" t="s">
        <v>154</v>
      </c>
      <c r="E24" s="30">
        <v>3.7665839999999995</v>
      </c>
      <c r="F24" s="30">
        <v>3.7665839999999995</v>
      </c>
      <c r="G24" s="30">
        <v>0</v>
      </c>
      <c r="H24" s="30">
        <v>0</v>
      </c>
      <c r="I24" s="30">
        <v>0</v>
      </c>
      <c r="J24" s="40">
        <v>0</v>
      </c>
    </row>
    <row r="25" spans="1:10" s="1" customFormat="1" ht="15" customHeight="1">
      <c r="A25" s="10" t="s">
        <v>155</v>
      </c>
      <c r="B25" s="11" t="s">
        <v>5</v>
      </c>
      <c r="C25" s="11" t="s">
        <v>5</v>
      </c>
      <c r="D25" s="11" t="s">
        <v>156</v>
      </c>
      <c r="E25" s="30">
        <v>0.53</v>
      </c>
      <c r="F25" s="30">
        <v>0.53</v>
      </c>
      <c r="G25" s="30">
        <v>0</v>
      </c>
      <c r="H25" s="30">
        <v>0</v>
      </c>
      <c r="I25" s="30">
        <v>0</v>
      </c>
      <c r="J25" s="40">
        <v>0</v>
      </c>
    </row>
    <row r="26" spans="1:10" s="1" customFormat="1" ht="15" customHeight="1">
      <c r="A26" s="10" t="s">
        <v>157</v>
      </c>
      <c r="B26" s="11" t="s">
        <v>5</v>
      </c>
      <c r="C26" s="11" t="s">
        <v>5</v>
      </c>
      <c r="D26" s="11" t="s">
        <v>158</v>
      </c>
      <c r="E26" s="30">
        <v>18.368228</v>
      </c>
      <c r="F26" s="30">
        <v>18.368228</v>
      </c>
      <c r="G26" s="30">
        <v>0</v>
      </c>
      <c r="H26" s="30">
        <v>0</v>
      </c>
      <c r="I26" s="30">
        <v>0</v>
      </c>
      <c r="J26" s="40">
        <v>0</v>
      </c>
    </row>
    <row r="27" spans="1:10" s="1" customFormat="1" ht="15" customHeight="1">
      <c r="A27" s="10" t="s">
        <v>159</v>
      </c>
      <c r="B27" s="11" t="s">
        <v>5</v>
      </c>
      <c r="C27" s="11" t="s">
        <v>5</v>
      </c>
      <c r="D27" s="11" t="s">
        <v>160</v>
      </c>
      <c r="E27" s="30">
        <v>18.368228</v>
      </c>
      <c r="F27" s="30">
        <v>18.368228</v>
      </c>
      <c r="G27" s="30">
        <v>0</v>
      </c>
      <c r="H27" s="30">
        <v>0</v>
      </c>
      <c r="I27" s="30">
        <v>0</v>
      </c>
      <c r="J27" s="40">
        <v>0</v>
      </c>
    </row>
    <row r="28" spans="1:10" s="1" customFormat="1" ht="15" customHeight="1">
      <c r="A28" s="10" t="s">
        <v>161</v>
      </c>
      <c r="B28" s="11" t="s">
        <v>5</v>
      </c>
      <c r="C28" s="11" t="s">
        <v>5</v>
      </c>
      <c r="D28" s="11" t="s">
        <v>162</v>
      </c>
      <c r="E28" s="30">
        <v>48.4906</v>
      </c>
      <c r="F28" s="30">
        <v>48.4906</v>
      </c>
      <c r="G28" s="30">
        <v>0</v>
      </c>
      <c r="H28" s="30">
        <v>0</v>
      </c>
      <c r="I28" s="30">
        <v>0</v>
      </c>
      <c r="J28" s="40">
        <v>0</v>
      </c>
    </row>
    <row r="29" spans="1:10" s="1" customFormat="1" ht="15" customHeight="1">
      <c r="A29" s="10" t="s">
        <v>163</v>
      </c>
      <c r="B29" s="11" t="s">
        <v>5</v>
      </c>
      <c r="C29" s="11" t="s">
        <v>5</v>
      </c>
      <c r="D29" s="11" t="s">
        <v>164</v>
      </c>
      <c r="E29" s="30">
        <v>48.4906</v>
      </c>
      <c r="F29" s="30">
        <v>48.4906</v>
      </c>
      <c r="G29" s="30">
        <v>0</v>
      </c>
      <c r="H29" s="30">
        <v>0</v>
      </c>
      <c r="I29" s="30">
        <v>0</v>
      </c>
      <c r="J29" s="40">
        <v>0</v>
      </c>
    </row>
    <row r="30" spans="1:10" s="1" customFormat="1" ht="15" customHeight="1">
      <c r="A30" s="10" t="s">
        <v>165</v>
      </c>
      <c r="B30" s="11" t="s">
        <v>5</v>
      </c>
      <c r="C30" s="11" t="s">
        <v>5</v>
      </c>
      <c r="D30" s="11" t="s">
        <v>166</v>
      </c>
      <c r="E30" s="30">
        <v>29.6836</v>
      </c>
      <c r="F30" s="30">
        <v>29.6836</v>
      </c>
      <c r="G30" s="30">
        <v>0</v>
      </c>
      <c r="H30" s="30">
        <v>0</v>
      </c>
      <c r="I30" s="30">
        <v>0</v>
      </c>
      <c r="J30" s="40">
        <v>0</v>
      </c>
    </row>
    <row r="31" spans="1:10" s="1" customFormat="1" ht="15" customHeight="1">
      <c r="A31" s="12" t="s">
        <v>167</v>
      </c>
      <c r="B31" s="13" t="s">
        <v>5</v>
      </c>
      <c r="C31" s="13" t="s">
        <v>5</v>
      </c>
      <c r="D31" s="13" t="s">
        <v>168</v>
      </c>
      <c r="E31" s="53">
        <v>18.807</v>
      </c>
      <c r="F31" s="53">
        <v>18.807</v>
      </c>
      <c r="G31" s="53">
        <v>0</v>
      </c>
      <c r="H31" s="53">
        <v>0</v>
      </c>
      <c r="I31" s="53">
        <v>0</v>
      </c>
      <c r="J31" s="79">
        <v>0</v>
      </c>
    </row>
    <row r="32" s="1" customFormat="1" ht="12.75"/>
    <row r="33" s="1" customFormat="1" ht="15">
      <c r="F33" s="15" t="s">
        <v>177</v>
      </c>
    </row>
  </sheetData>
  <sheetProtection/>
  <mergeCells count="35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13888888888889" right="0.7513888888888889" top="0.5506944444444445" bottom="0.4326388888888889" header="0.275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SheetLayoutView="100" workbookViewId="0" topLeftCell="A1">
      <selection activeCell="F40" sqref="F40"/>
    </sheetView>
  </sheetViews>
  <sheetFormatPr defaultColWidth="9.140625" defaultRowHeight="12.75"/>
  <cols>
    <col min="1" max="1" width="33.140625" style="1" customWidth="1"/>
    <col min="2" max="2" width="5.421875" style="1" customWidth="1"/>
    <col min="3" max="3" width="16.00390625" style="1" customWidth="1"/>
    <col min="4" max="4" width="33.140625" style="1" customWidth="1"/>
    <col min="5" max="5" width="5.421875" style="1" customWidth="1"/>
    <col min="6" max="6" width="16.00390625" style="1" customWidth="1"/>
    <col min="7" max="7" width="9.7109375" style="1" customWidth="1"/>
    <col min="8" max="229" width="9.140625" style="1" customWidth="1"/>
  </cols>
  <sheetData>
    <row r="1" s="1" customFormat="1" ht="27.75">
      <c r="A1" s="2" t="s">
        <v>178</v>
      </c>
    </row>
    <row r="2" s="1" customFormat="1" ht="12.75"/>
    <row r="3" s="1" customFormat="1" ht="15">
      <c r="A3" s="3" t="s">
        <v>2</v>
      </c>
    </row>
    <row r="4" spans="1:6" s="1" customFormat="1" ht="15" customHeight="1">
      <c r="A4" s="80" t="s">
        <v>179</v>
      </c>
      <c r="B4" s="81" t="s">
        <v>5</v>
      </c>
      <c r="C4" s="81" t="s">
        <v>5</v>
      </c>
      <c r="D4" s="81" t="s">
        <v>180</v>
      </c>
      <c r="E4" s="81" t="s">
        <v>5</v>
      </c>
      <c r="F4" s="81" t="s">
        <v>5</v>
      </c>
    </row>
    <row r="5" spans="1:6" s="1" customFormat="1" ht="14.25" customHeight="1">
      <c r="A5" s="82" t="s">
        <v>181</v>
      </c>
      <c r="B5" s="83" t="s">
        <v>7</v>
      </c>
      <c r="C5" s="83" t="s">
        <v>8</v>
      </c>
      <c r="D5" s="83" t="s">
        <v>182</v>
      </c>
      <c r="E5" s="83" t="s">
        <v>7</v>
      </c>
      <c r="F5" s="84" t="s">
        <v>5</v>
      </c>
    </row>
    <row r="6" spans="1:6" s="1" customFormat="1" ht="30.75" customHeight="1">
      <c r="A6" s="82" t="s">
        <v>5</v>
      </c>
      <c r="B6" s="83" t="s">
        <v>5</v>
      </c>
      <c r="C6" s="83" t="s">
        <v>5</v>
      </c>
      <c r="D6" s="83" t="s">
        <v>5</v>
      </c>
      <c r="E6" s="83" t="s">
        <v>5</v>
      </c>
      <c r="F6" s="83" t="s">
        <v>183</v>
      </c>
    </row>
    <row r="7" spans="1:6" s="1" customFormat="1" ht="15" customHeight="1">
      <c r="A7" s="85" t="s">
        <v>184</v>
      </c>
      <c r="B7" s="84" t="s">
        <v>5</v>
      </c>
      <c r="C7" s="84" t="s">
        <v>11</v>
      </c>
      <c r="D7" s="84" t="s">
        <v>184</v>
      </c>
      <c r="E7" s="84" t="s">
        <v>5</v>
      </c>
      <c r="F7" s="84" t="s">
        <v>86</v>
      </c>
    </row>
    <row r="8" spans="1:6" s="1" customFormat="1" ht="15" customHeight="1">
      <c r="A8" s="86" t="s">
        <v>185</v>
      </c>
      <c r="B8" s="84" t="s">
        <v>14</v>
      </c>
      <c r="C8" s="30">
        <f>4556760.39/10000</f>
        <v>455.67603899999995</v>
      </c>
      <c r="D8" s="87" t="s">
        <v>186</v>
      </c>
      <c r="E8" s="84" t="s">
        <v>187</v>
      </c>
      <c r="F8" s="30">
        <f>4400667.63/10000</f>
        <v>440.066763</v>
      </c>
    </row>
    <row r="9" spans="1:6" s="1" customFormat="1" ht="15" customHeight="1">
      <c r="A9" s="86" t="s">
        <v>188</v>
      </c>
      <c r="B9" s="84" t="s">
        <v>18</v>
      </c>
      <c r="C9" s="30">
        <v>0</v>
      </c>
      <c r="D9" s="87" t="s">
        <v>189</v>
      </c>
      <c r="E9" s="84" t="s">
        <v>190</v>
      </c>
      <c r="F9" s="30">
        <f>4093167.63/10000</f>
        <v>409.316763</v>
      </c>
    </row>
    <row r="10" spans="1:6" s="1" customFormat="1" ht="15" customHeight="1">
      <c r="A10" s="86" t="s">
        <v>191</v>
      </c>
      <c r="B10" s="84" t="s">
        <v>11</v>
      </c>
      <c r="C10" s="30">
        <v>0</v>
      </c>
      <c r="D10" s="87" t="s">
        <v>192</v>
      </c>
      <c r="E10" s="84" t="s">
        <v>193</v>
      </c>
      <c r="F10" s="30">
        <f>307500/10000</f>
        <v>30.75</v>
      </c>
    </row>
    <row r="11" spans="1:6" s="1" customFormat="1" ht="15" customHeight="1">
      <c r="A11" s="86" t="s">
        <v>5</v>
      </c>
      <c r="B11" s="84" t="s">
        <v>25</v>
      </c>
      <c r="C11" s="9" t="s">
        <v>5</v>
      </c>
      <c r="D11" s="87" t="s">
        <v>194</v>
      </c>
      <c r="E11" s="84" t="s">
        <v>195</v>
      </c>
      <c r="F11" s="30">
        <f>322047.9/10000</f>
        <v>32.20479</v>
      </c>
    </row>
    <row r="12" spans="1:6" s="1" customFormat="1" ht="15" customHeight="1">
      <c r="A12" s="86" t="s">
        <v>5</v>
      </c>
      <c r="B12" s="84" t="s">
        <v>29</v>
      </c>
      <c r="C12" s="9" t="s">
        <v>5</v>
      </c>
      <c r="D12" s="87" t="s">
        <v>196</v>
      </c>
      <c r="E12" s="84" t="s">
        <v>197</v>
      </c>
      <c r="F12" s="30">
        <v>0</v>
      </c>
    </row>
    <row r="13" spans="1:6" s="1" customFormat="1" ht="15" customHeight="1">
      <c r="A13" s="86" t="s">
        <v>5</v>
      </c>
      <c r="B13" s="84" t="s">
        <v>33</v>
      </c>
      <c r="C13" s="9" t="s">
        <v>5</v>
      </c>
      <c r="D13" s="87" t="s">
        <v>198</v>
      </c>
      <c r="E13" s="84" t="s">
        <v>199</v>
      </c>
      <c r="F13" s="9" t="s">
        <v>5</v>
      </c>
    </row>
    <row r="14" spans="1:6" s="1" customFormat="1" ht="15" customHeight="1">
      <c r="A14" s="86" t="s">
        <v>5</v>
      </c>
      <c r="B14" s="84" t="s">
        <v>37</v>
      </c>
      <c r="C14" s="9" t="s">
        <v>5</v>
      </c>
      <c r="D14" s="87" t="s">
        <v>200</v>
      </c>
      <c r="E14" s="84" t="s">
        <v>201</v>
      </c>
      <c r="F14" s="9" t="s">
        <v>5</v>
      </c>
    </row>
    <row r="15" spans="1:6" s="1" customFormat="1" ht="15" customHeight="1">
      <c r="A15" s="86" t="s">
        <v>5</v>
      </c>
      <c r="B15" s="84" t="s">
        <v>41</v>
      </c>
      <c r="C15" s="9" t="s">
        <v>5</v>
      </c>
      <c r="D15" s="87" t="s">
        <v>202</v>
      </c>
      <c r="E15" s="84" t="s">
        <v>203</v>
      </c>
      <c r="F15" s="9" t="s">
        <v>5</v>
      </c>
    </row>
    <row r="16" spans="1:6" s="1" customFormat="1" ht="15" customHeight="1">
      <c r="A16" s="86" t="s">
        <v>5</v>
      </c>
      <c r="B16" s="84" t="s">
        <v>12</v>
      </c>
      <c r="C16" s="9" t="s">
        <v>5</v>
      </c>
      <c r="D16" s="87" t="s">
        <v>204</v>
      </c>
      <c r="E16" s="84" t="s">
        <v>205</v>
      </c>
      <c r="F16" s="9" t="s">
        <v>5</v>
      </c>
    </row>
    <row r="17" spans="1:6" s="1" customFormat="1" ht="15" customHeight="1">
      <c r="A17" s="86" t="s">
        <v>5</v>
      </c>
      <c r="B17" s="84" t="s">
        <v>45</v>
      </c>
      <c r="C17" s="9" t="s">
        <v>5</v>
      </c>
      <c r="D17" s="87" t="s">
        <v>206</v>
      </c>
      <c r="E17" s="84" t="s">
        <v>207</v>
      </c>
      <c r="F17" s="9" t="s">
        <v>5</v>
      </c>
    </row>
    <row r="18" spans="1:6" s="1" customFormat="1" ht="15" customHeight="1">
      <c r="A18" s="86" t="s">
        <v>5</v>
      </c>
      <c r="B18" s="84" t="s">
        <v>47</v>
      </c>
      <c r="C18" s="9" t="s">
        <v>5</v>
      </c>
      <c r="D18" s="87" t="s">
        <v>208</v>
      </c>
      <c r="E18" s="84" t="s">
        <v>209</v>
      </c>
      <c r="F18" s="30">
        <f>4722715.53/10000</f>
        <v>472.27155300000004</v>
      </c>
    </row>
    <row r="19" spans="1:6" s="1" customFormat="1" ht="15" customHeight="1">
      <c r="A19" s="86" t="s">
        <v>5</v>
      </c>
      <c r="B19" s="84" t="s">
        <v>50</v>
      </c>
      <c r="C19" s="9" t="s">
        <v>5</v>
      </c>
      <c r="D19" s="87" t="s">
        <v>210</v>
      </c>
      <c r="E19" s="84" t="s">
        <v>211</v>
      </c>
      <c r="F19" s="30">
        <f>4091178.23/10000</f>
        <v>409.117823</v>
      </c>
    </row>
    <row r="20" spans="1:6" s="1" customFormat="1" ht="15" customHeight="1">
      <c r="A20" s="86" t="s">
        <v>5</v>
      </c>
      <c r="B20" s="84" t="s">
        <v>53</v>
      </c>
      <c r="C20" s="9" t="s">
        <v>5</v>
      </c>
      <c r="D20" s="87" t="s">
        <v>212</v>
      </c>
      <c r="E20" s="84" t="s">
        <v>213</v>
      </c>
      <c r="F20" s="30">
        <f>629547.9/10000</f>
        <v>62.95479</v>
      </c>
    </row>
    <row r="21" spans="1:6" s="1" customFormat="1" ht="15" customHeight="1">
      <c r="A21" s="86" t="s">
        <v>5</v>
      </c>
      <c r="B21" s="84" t="s">
        <v>56</v>
      </c>
      <c r="C21" s="9" t="s">
        <v>5</v>
      </c>
      <c r="D21" s="87" t="s">
        <v>214</v>
      </c>
      <c r="E21" s="84" t="s">
        <v>215</v>
      </c>
      <c r="F21" s="30">
        <f>1989.4/10000</f>
        <v>0.19894</v>
      </c>
    </row>
    <row r="22" spans="1:6" s="1" customFormat="1" ht="15" customHeight="1">
      <c r="A22" s="86" t="s">
        <v>5</v>
      </c>
      <c r="B22" s="84" t="s">
        <v>59</v>
      </c>
      <c r="C22" s="9" t="s">
        <v>5</v>
      </c>
      <c r="D22" s="87" t="s">
        <v>216</v>
      </c>
      <c r="E22" s="84" t="s">
        <v>217</v>
      </c>
      <c r="F22" s="30">
        <v>0</v>
      </c>
    </row>
    <row r="23" spans="1:6" s="1" customFormat="1" ht="15" customHeight="1">
      <c r="A23" s="86" t="s">
        <v>5</v>
      </c>
      <c r="B23" s="84" t="s">
        <v>62</v>
      </c>
      <c r="C23" s="9" t="s">
        <v>5</v>
      </c>
      <c r="D23" s="87" t="s">
        <v>218</v>
      </c>
      <c r="E23" s="84" t="s">
        <v>219</v>
      </c>
      <c r="F23" s="30">
        <v>0</v>
      </c>
    </row>
    <row r="24" spans="1:6" s="1" customFormat="1" ht="15" customHeight="1">
      <c r="A24" s="86" t="s">
        <v>5</v>
      </c>
      <c r="B24" s="84" t="s">
        <v>65</v>
      </c>
      <c r="C24" s="9" t="s">
        <v>5</v>
      </c>
      <c r="D24" s="87" t="s">
        <v>220</v>
      </c>
      <c r="E24" s="84" t="s">
        <v>221</v>
      </c>
      <c r="F24" s="30">
        <v>0</v>
      </c>
    </row>
    <row r="25" spans="1:6" s="1" customFormat="1" ht="15" customHeight="1">
      <c r="A25" s="86" t="s">
        <v>5</v>
      </c>
      <c r="B25" s="84" t="s">
        <v>68</v>
      </c>
      <c r="C25" s="9" t="s">
        <v>5</v>
      </c>
      <c r="D25" s="87" t="s">
        <v>222</v>
      </c>
      <c r="E25" s="84" t="s">
        <v>223</v>
      </c>
      <c r="F25" s="30">
        <v>0</v>
      </c>
    </row>
    <row r="26" spans="1:6" s="1" customFormat="1" ht="15" customHeight="1">
      <c r="A26" s="86" t="s">
        <v>5</v>
      </c>
      <c r="B26" s="84" t="s">
        <v>71</v>
      </c>
      <c r="C26" s="9" t="s">
        <v>5</v>
      </c>
      <c r="D26" s="87" t="s">
        <v>224</v>
      </c>
      <c r="E26" s="84" t="s">
        <v>225</v>
      </c>
      <c r="F26" s="30">
        <v>0</v>
      </c>
    </row>
    <row r="27" spans="1:6" s="1" customFormat="1" ht="15" customHeight="1">
      <c r="A27" s="86" t="s">
        <v>5</v>
      </c>
      <c r="B27" s="84" t="s">
        <v>74</v>
      </c>
      <c r="C27" s="9" t="s">
        <v>5</v>
      </c>
      <c r="D27" s="87" t="s">
        <v>226</v>
      </c>
      <c r="E27" s="84" t="s">
        <v>227</v>
      </c>
      <c r="F27" s="30">
        <v>0</v>
      </c>
    </row>
    <row r="28" spans="1:6" s="1" customFormat="1" ht="15" customHeight="1">
      <c r="A28" s="86" t="s">
        <v>5</v>
      </c>
      <c r="B28" s="84" t="s">
        <v>77</v>
      </c>
      <c r="C28" s="9" t="s">
        <v>5</v>
      </c>
      <c r="D28" s="87" t="s">
        <v>228</v>
      </c>
      <c r="E28" s="84" t="s">
        <v>229</v>
      </c>
      <c r="F28" s="30">
        <v>0</v>
      </c>
    </row>
    <row r="29" spans="1:6" s="1" customFormat="1" ht="15" customHeight="1">
      <c r="A29" s="86" t="s">
        <v>5</v>
      </c>
      <c r="B29" s="84" t="s">
        <v>80</v>
      </c>
      <c r="C29" s="9" t="s">
        <v>5</v>
      </c>
      <c r="D29" s="87" t="s">
        <v>230</v>
      </c>
      <c r="E29" s="84" t="s">
        <v>231</v>
      </c>
      <c r="F29" s="9" t="s">
        <v>5</v>
      </c>
    </row>
    <row r="30" spans="1:6" s="1" customFormat="1" ht="15" customHeight="1">
      <c r="A30" s="86" t="s">
        <v>5</v>
      </c>
      <c r="B30" s="84" t="s">
        <v>82</v>
      </c>
      <c r="C30" s="9" t="s">
        <v>5</v>
      </c>
      <c r="D30" s="87" t="s">
        <v>232</v>
      </c>
      <c r="E30" s="84" t="s">
        <v>233</v>
      </c>
      <c r="F30" s="9" t="s">
        <v>5</v>
      </c>
    </row>
    <row r="31" spans="1:6" s="1" customFormat="1" ht="15" customHeight="1">
      <c r="A31" s="86" t="s">
        <v>5</v>
      </c>
      <c r="B31" s="84" t="s">
        <v>84</v>
      </c>
      <c r="C31" s="9" t="s">
        <v>5</v>
      </c>
      <c r="D31" s="87" t="s">
        <v>234</v>
      </c>
      <c r="E31" s="84" t="s">
        <v>235</v>
      </c>
      <c r="F31" s="9" t="s">
        <v>5</v>
      </c>
    </row>
    <row r="32" spans="1:6" s="1" customFormat="1" ht="15" customHeight="1">
      <c r="A32" s="88" t="s">
        <v>5</v>
      </c>
      <c r="B32" s="84" t="s">
        <v>86</v>
      </c>
      <c r="C32" s="9" t="s">
        <v>5</v>
      </c>
      <c r="D32" s="87" t="s">
        <v>236</v>
      </c>
      <c r="E32" s="84" t="s">
        <v>237</v>
      </c>
      <c r="F32" s="9" t="s">
        <v>5</v>
      </c>
    </row>
    <row r="33" spans="1:6" s="1" customFormat="1" ht="15" customHeight="1">
      <c r="A33" s="85" t="s">
        <v>5</v>
      </c>
      <c r="B33" s="84" t="s">
        <v>88</v>
      </c>
      <c r="C33" s="9" t="s">
        <v>5</v>
      </c>
      <c r="D33" s="87" t="s">
        <v>238</v>
      </c>
      <c r="E33" s="84" t="s">
        <v>16</v>
      </c>
      <c r="F33" s="9" t="s">
        <v>5</v>
      </c>
    </row>
    <row r="34" spans="1:6" s="1" customFormat="1" ht="15" customHeight="1">
      <c r="A34" s="88" t="s">
        <v>90</v>
      </c>
      <c r="B34" s="84" t="s">
        <v>91</v>
      </c>
      <c r="C34" s="30">
        <f>4556760.39/10000</f>
        <v>455.67603899999995</v>
      </c>
      <c r="D34" s="89" t="s">
        <v>171</v>
      </c>
      <c r="E34" s="84" t="s">
        <v>95</v>
      </c>
      <c r="F34" s="30">
        <f>4722715.53/10000</f>
        <v>472.27155300000004</v>
      </c>
    </row>
    <row r="35" spans="1:6" s="1" customFormat="1" ht="15" customHeight="1">
      <c r="A35" s="86" t="s">
        <v>239</v>
      </c>
      <c r="B35" s="84" t="s">
        <v>94</v>
      </c>
      <c r="C35" s="30">
        <f>170229.14/10000</f>
        <v>17.022914</v>
      </c>
      <c r="D35" s="87" t="s">
        <v>240</v>
      </c>
      <c r="E35" s="84" t="s">
        <v>99</v>
      </c>
      <c r="F35" s="30">
        <f>4274/10000</f>
        <v>0.4274</v>
      </c>
    </row>
    <row r="36" spans="1:6" s="1" customFormat="1" ht="15" customHeight="1">
      <c r="A36" s="86" t="s">
        <v>185</v>
      </c>
      <c r="B36" s="84" t="s">
        <v>97</v>
      </c>
      <c r="C36" s="30">
        <f>170229.14/10000</f>
        <v>17.022914</v>
      </c>
      <c r="D36" s="87" t="s">
        <v>5</v>
      </c>
      <c r="E36" s="84" t="s">
        <v>102</v>
      </c>
      <c r="F36" s="9" t="s">
        <v>5</v>
      </c>
    </row>
    <row r="37" spans="1:6" s="1" customFormat="1" ht="15" customHeight="1">
      <c r="A37" s="86" t="s">
        <v>188</v>
      </c>
      <c r="B37" s="84" t="s">
        <v>100</v>
      </c>
      <c r="C37" s="30">
        <v>0</v>
      </c>
      <c r="D37" s="87" t="s">
        <v>5</v>
      </c>
      <c r="E37" s="84" t="s">
        <v>105</v>
      </c>
      <c r="F37" s="9" t="s">
        <v>5</v>
      </c>
    </row>
    <row r="38" spans="1:6" s="1" customFormat="1" ht="15" customHeight="1">
      <c r="A38" s="86" t="s">
        <v>191</v>
      </c>
      <c r="B38" s="84" t="s">
        <v>104</v>
      </c>
      <c r="C38" s="30">
        <v>0</v>
      </c>
      <c r="D38" s="87" t="s">
        <v>5</v>
      </c>
      <c r="E38" s="84" t="s">
        <v>241</v>
      </c>
      <c r="F38" s="9" t="s">
        <v>5</v>
      </c>
    </row>
    <row r="39" spans="1:6" s="1" customFormat="1" ht="15" customHeight="1">
      <c r="A39" s="90" t="s">
        <v>103</v>
      </c>
      <c r="B39" s="91" t="s">
        <v>242</v>
      </c>
      <c r="C39" s="53">
        <f>4726989.53/10000</f>
        <v>472.698953</v>
      </c>
      <c r="D39" s="92" t="s">
        <v>103</v>
      </c>
      <c r="E39" s="91" t="s">
        <v>243</v>
      </c>
      <c r="F39" s="53">
        <f>4726989.53/100000</f>
        <v>47.2698953</v>
      </c>
    </row>
    <row r="40" spans="1:6" s="1" customFormat="1" ht="15" customHeight="1">
      <c r="A40" s="93" t="s">
        <v>107</v>
      </c>
      <c r="B40" s="93" t="s">
        <v>5</v>
      </c>
      <c r="C40" s="93" t="s">
        <v>5</v>
      </c>
      <c r="D40" s="93" t="s">
        <v>5</v>
      </c>
      <c r="E40" s="94" t="s">
        <v>5</v>
      </c>
      <c r="F40" s="93" t="s">
        <v>5</v>
      </c>
    </row>
    <row r="41" s="1" customFormat="1" ht="12.75"/>
    <row r="42" s="1" customFormat="1" ht="12.75"/>
  </sheetData>
  <sheetProtection/>
  <mergeCells count="9">
    <mergeCell ref="A1:F1"/>
    <mergeCell ref="A4:C4"/>
    <mergeCell ref="D4:E4"/>
    <mergeCell ref="A40:D40"/>
    <mergeCell ref="A5:A6"/>
    <mergeCell ref="B5:B6"/>
    <mergeCell ref="C5:C6"/>
    <mergeCell ref="D5:D6"/>
    <mergeCell ref="E5:E6"/>
  </mergeCells>
  <printOptions/>
  <pageMargins left="0.11805555555555555" right="0.03888888888888889" top="1" bottom="1" header="0.5111111111111111" footer="0.5111111111111111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100" workbookViewId="0" topLeftCell="A1">
      <selection activeCell="G9" sqref="G9:G31"/>
    </sheetView>
  </sheetViews>
  <sheetFormatPr defaultColWidth="9.140625" defaultRowHeight="12.75"/>
  <cols>
    <col min="1" max="3" width="3.140625" style="1" customWidth="1"/>
    <col min="4" max="4" width="30.00390625" style="1" customWidth="1"/>
    <col min="5" max="5" width="11.140625" style="1" customWidth="1"/>
    <col min="6" max="6" width="7.00390625" style="1" customWidth="1"/>
    <col min="7" max="7" width="13.00390625" style="1" customWidth="1"/>
    <col min="8" max="8" width="11.57421875" style="1" customWidth="1"/>
    <col min="9" max="9" width="14.140625" style="1" customWidth="1"/>
    <col min="10" max="10" width="12.8515625" style="1" customWidth="1"/>
    <col min="11" max="11" width="13.8515625" style="1" customWidth="1"/>
    <col min="12" max="20" width="16.00390625" style="1" customWidth="1"/>
    <col min="21" max="21" width="9.7109375" style="1" customWidth="1"/>
    <col min="22" max="16384" width="9.140625" style="1" customWidth="1"/>
  </cols>
  <sheetData>
    <row r="1" spans="1:11" s="1" customFormat="1" ht="27.75">
      <c r="A1" s="2" t="s">
        <v>244</v>
      </c>
      <c r="K1" s="2" t="s">
        <v>244</v>
      </c>
    </row>
    <row r="2" s="1" customFormat="1" ht="15">
      <c r="T2" s="16" t="s">
        <v>245</v>
      </c>
    </row>
    <row r="3" spans="1:20" s="1" customFormat="1" ht="15">
      <c r="A3" s="3" t="s">
        <v>2</v>
      </c>
      <c r="K3" s="15" t="s">
        <v>110</v>
      </c>
      <c r="T3" s="16" t="s">
        <v>246</v>
      </c>
    </row>
    <row r="4" spans="1:20" s="1" customFormat="1" ht="15" customHeight="1">
      <c r="A4" s="4" t="s">
        <v>6</v>
      </c>
      <c r="B4" s="5" t="s">
        <v>5</v>
      </c>
      <c r="C4" s="5" t="s">
        <v>5</v>
      </c>
      <c r="D4" s="5" t="s">
        <v>5</v>
      </c>
      <c r="E4" s="5" t="s">
        <v>247</v>
      </c>
      <c r="F4" s="5" t="s">
        <v>5</v>
      </c>
      <c r="G4" s="5" t="s">
        <v>5</v>
      </c>
      <c r="H4" s="5" t="s">
        <v>248</v>
      </c>
      <c r="I4" s="5" t="s">
        <v>5</v>
      </c>
      <c r="J4" s="5" t="s">
        <v>5</v>
      </c>
      <c r="K4" s="5" t="s">
        <v>249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250</v>
      </c>
      <c r="Q4" s="5" t="s">
        <v>5</v>
      </c>
      <c r="R4" s="5" t="s">
        <v>5</v>
      </c>
      <c r="S4" s="77" t="s">
        <v>5</v>
      </c>
      <c r="T4" s="17" t="s">
        <v>5</v>
      </c>
    </row>
    <row r="5" spans="1:20" s="1" customFormat="1" ht="15" customHeight="1">
      <c r="A5" s="6" t="s">
        <v>117</v>
      </c>
      <c r="B5" s="7" t="s">
        <v>5</v>
      </c>
      <c r="C5" s="7" t="s">
        <v>5</v>
      </c>
      <c r="D5" s="7" t="s">
        <v>118</v>
      </c>
      <c r="E5" s="7" t="s">
        <v>124</v>
      </c>
      <c r="F5" s="7" t="s">
        <v>251</v>
      </c>
      <c r="G5" s="7" t="s">
        <v>252</v>
      </c>
      <c r="H5" s="7" t="s">
        <v>124</v>
      </c>
      <c r="I5" s="7" t="s">
        <v>172</v>
      </c>
      <c r="J5" s="7" t="s">
        <v>173</v>
      </c>
      <c r="K5" s="7" t="s">
        <v>124</v>
      </c>
      <c r="L5" s="7" t="s">
        <v>172</v>
      </c>
      <c r="M5" s="7" t="s">
        <v>5</v>
      </c>
      <c r="N5" s="7" t="s">
        <v>5</v>
      </c>
      <c r="O5" s="7" t="s">
        <v>173</v>
      </c>
      <c r="P5" s="7" t="s">
        <v>124</v>
      </c>
      <c r="Q5" s="7" t="s">
        <v>251</v>
      </c>
      <c r="R5" s="7" t="s">
        <v>252</v>
      </c>
      <c r="S5" s="78" t="s">
        <v>5</v>
      </c>
      <c r="T5" s="18" t="s">
        <v>5</v>
      </c>
    </row>
    <row r="6" spans="1:20" s="1" customFormat="1" ht="13.5" customHeight="1">
      <c r="A6" s="6" t="s">
        <v>5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119</v>
      </c>
      <c r="H6" s="7" t="s">
        <v>5</v>
      </c>
      <c r="I6" s="7" t="s">
        <v>5</v>
      </c>
      <c r="J6" s="7" t="s">
        <v>119</v>
      </c>
      <c r="K6" s="7" t="s">
        <v>5</v>
      </c>
      <c r="L6" s="7" t="s">
        <v>119</v>
      </c>
      <c r="M6" s="7" t="s">
        <v>253</v>
      </c>
      <c r="N6" s="7" t="s">
        <v>254</v>
      </c>
      <c r="O6" s="7" t="s">
        <v>119</v>
      </c>
      <c r="P6" s="7" t="s">
        <v>5</v>
      </c>
      <c r="Q6" s="7" t="s">
        <v>5</v>
      </c>
      <c r="R6" s="7" t="s">
        <v>119</v>
      </c>
      <c r="S6" s="7" t="s">
        <v>255</v>
      </c>
      <c r="T6" s="18" t="s">
        <v>256</v>
      </c>
    </row>
    <row r="7" spans="1:20" s="1" customFormat="1" ht="30.75" customHeight="1">
      <c r="A7" s="6" t="s">
        <v>5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7" t="s">
        <v>5</v>
      </c>
      <c r="L7" s="7" t="s">
        <v>5</v>
      </c>
      <c r="M7" s="7" t="s">
        <v>5</v>
      </c>
      <c r="N7" s="7" t="s">
        <v>5</v>
      </c>
      <c r="O7" s="7" t="s">
        <v>5</v>
      </c>
      <c r="P7" s="7" t="s">
        <v>5</v>
      </c>
      <c r="Q7" s="7" t="s">
        <v>5</v>
      </c>
      <c r="R7" s="7" t="s">
        <v>5</v>
      </c>
      <c r="S7" s="7" t="s">
        <v>5</v>
      </c>
      <c r="T7" s="18" t="s">
        <v>5</v>
      </c>
    </row>
    <row r="8" spans="1:20" s="1" customFormat="1" ht="15" customHeight="1">
      <c r="A8" s="6" t="s">
        <v>121</v>
      </c>
      <c r="B8" s="7" t="s">
        <v>122</v>
      </c>
      <c r="C8" s="7" t="s">
        <v>123</v>
      </c>
      <c r="D8" s="7" t="s">
        <v>10</v>
      </c>
      <c r="E8" s="8" t="s">
        <v>14</v>
      </c>
      <c r="F8" s="8" t="s">
        <v>18</v>
      </c>
      <c r="G8" s="73" t="s">
        <v>11</v>
      </c>
      <c r="H8" s="8" t="s">
        <v>25</v>
      </c>
      <c r="I8" s="73" t="s">
        <v>29</v>
      </c>
      <c r="J8" s="73" t="s">
        <v>33</v>
      </c>
      <c r="K8" s="8" t="s">
        <v>37</v>
      </c>
      <c r="L8" s="8" t="s">
        <v>41</v>
      </c>
      <c r="M8" s="8" t="s">
        <v>12</v>
      </c>
      <c r="N8" s="8" t="s">
        <v>45</v>
      </c>
      <c r="O8" s="8" t="s">
        <v>47</v>
      </c>
      <c r="P8" s="8" t="s">
        <v>50</v>
      </c>
      <c r="Q8" s="8" t="s">
        <v>53</v>
      </c>
      <c r="R8" s="8" t="s">
        <v>56</v>
      </c>
      <c r="S8" s="8" t="s">
        <v>59</v>
      </c>
      <c r="T8" s="19" t="s">
        <v>62</v>
      </c>
    </row>
    <row r="9" spans="1:20" s="1" customFormat="1" ht="15" customHeight="1">
      <c r="A9" s="6" t="s">
        <v>5</v>
      </c>
      <c r="B9" s="7" t="s">
        <v>5</v>
      </c>
      <c r="C9" s="7" t="s">
        <v>5</v>
      </c>
      <c r="D9" s="7" t="s">
        <v>124</v>
      </c>
      <c r="E9" s="30">
        <v>17.022914</v>
      </c>
      <c r="F9" s="74">
        <v>0</v>
      </c>
      <c r="G9" s="51">
        <v>17.022914</v>
      </c>
      <c r="H9" s="74">
        <v>455.67603899999995</v>
      </c>
      <c r="I9" s="51">
        <v>440.066763</v>
      </c>
      <c r="J9" s="76">
        <v>15.609276000000001</v>
      </c>
      <c r="K9" s="30">
        <v>472.27155300000004</v>
      </c>
      <c r="L9" s="30">
        <v>440.066763</v>
      </c>
      <c r="M9" s="30">
        <v>409.316763</v>
      </c>
      <c r="N9" s="30">
        <f>307500/10000</f>
        <v>30.75</v>
      </c>
      <c r="O9" s="30">
        <f>322047.9/10000</f>
        <v>32.20479</v>
      </c>
      <c r="P9" s="30">
        <f aca="true" t="shared" si="0" ref="P9:P14">4274/10000</f>
        <v>0.4274</v>
      </c>
      <c r="Q9" s="30">
        <v>0</v>
      </c>
      <c r="R9" s="30">
        <f aca="true" t="shared" si="1" ref="R9:R11">4274/10000</f>
        <v>0.4274</v>
      </c>
      <c r="S9" s="30">
        <f aca="true" t="shared" si="2" ref="S9:S11">4274/10000</f>
        <v>0.4274</v>
      </c>
      <c r="T9" s="40">
        <v>0</v>
      </c>
    </row>
    <row r="10" spans="1:20" s="1" customFormat="1" ht="15" customHeight="1">
      <c r="A10" s="10" t="s">
        <v>125</v>
      </c>
      <c r="B10" s="11" t="s">
        <v>5</v>
      </c>
      <c r="C10" s="11" t="s">
        <v>5</v>
      </c>
      <c r="D10" s="11" t="s">
        <v>126</v>
      </c>
      <c r="E10" s="30">
        <v>17.022914</v>
      </c>
      <c r="F10" s="74">
        <v>0</v>
      </c>
      <c r="G10" s="51">
        <v>17.022914</v>
      </c>
      <c r="H10" s="74">
        <v>343.247979</v>
      </c>
      <c r="I10" s="51">
        <v>327.63870299999996</v>
      </c>
      <c r="J10" s="76">
        <v>15.609276000000001</v>
      </c>
      <c r="K10" s="30">
        <v>359.843493</v>
      </c>
      <c r="L10" s="30">
        <v>327.63870299999996</v>
      </c>
      <c r="M10" s="30">
        <v>296.88870299999996</v>
      </c>
      <c r="N10" s="30">
        <f>307500/10000</f>
        <v>30.75</v>
      </c>
      <c r="O10" s="30">
        <f>322047.9/10000</f>
        <v>32.20479</v>
      </c>
      <c r="P10" s="30">
        <f t="shared" si="0"/>
        <v>0.4274</v>
      </c>
      <c r="Q10" s="30">
        <v>0</v>
      </c>
      <c r="R10" s="30">
        <f t="shared" si="1"/>
        <v>0.4274</v>
      </c>
      <c r="S10" s="30">
        <f t="shared" si="2"/>
        <v>0.4274</v>
      </c>
      <c r="T10" s="40">
        <v>0</v>
      </c>
    </row>
    <row r="11" spans="1:20" s="1" customFormat="1" ht="15" customHeight="1">
      <c r="A11" s="10" t="s">
        <v>127</v>
      </c>
      <c r="B11" s="11" t="s">
        <v>5</v>
      </c>
      <c r="C11" s="11" t="s">
        <v>5</v>
      </c>
      <c r="D11" s="11" t="s">
        <v>128</v>
      </c>
      <c r="E11" s="30">
        <v>17.022914</v>
      </c>
      <c r="F11" s="74">
        <v>0</v>
      </c>
      <c r="G11" s="51">
        <v>17.022914</v>
      </c>
      <c r="H11" s="74">
        <v>343.247979</v>
      </c>
      <c r="I11" s="51">
        <v>327.63870299999996</v>
      </c>
      <c r="J11" s="76">
        <v>15.609276000000001</v>
      </c>
      <c r="K11" s="30">
        <v>359.843493</v>
      </c>
      <c r="L11" s="30">
        <v>327.63870299999996</v>
      </c>
      <c r="M11" s="30">
        <v>296.88870299999996</v>
      </c>
      <c r="N11" s="30">
        <f>307500/10000</f>
        <v>30.75</v>
      </c>
      <c r="O11" s="30">
        <f>322047.9/10000</f>
        <v>32.20479</v>
      </c>
      <c r="P11" s="30">
        <f t="shared" si="0"/>
        <v>0.4274</v>
      </c>
      <c r="Q11" s="30">
        <v>0</v>
      </c>
      <c r="R11" s="30">
        <f t="shared" si="1"/>
        <v>0.4274</v>
      </c>
      <c r="S11" s="30">
        <f t="shared" si="2"/>
        <v>0.4274</v>
      </c>
      <c r="T11" s="40">
        <v>0</v>
      </c>
    </row>
    <row r="12" spans="1:20" s="1" customFormat="1" ht="15" customHeight="1">
      <c r="A12" s="10" t="s">
        <v>129</v>
      </c>
      <c r="B12" s="11" t="s">
        <v>5</v>
      </c>
      <c r="C12" s="11" t="s">
        <v>5</v>
      </c>
      <c r="D12" s="11" t="s">
        <v>130</v>
      </c>
      <c r="E12" s="30">
        <v>0</v>
      </c>
      <c r="F12" s="74">
        <v>0</v>
      </c>
      <c r="G12" s="51">
        <v>0</v>
      </c>
      <c r="H12" s="74">
        <v>327.63870299999996</v>
      </c>
      <c r="I12" s="51">
        <v>327.63870299999996</v>
      </c>
      <c r="J12" s="76">
        <v>0</v>
      </c>
      <c r="K12" s="30">
        <v>327.63870299999996</v>
      </c>
      <c r="L12" s="30">
        <v>327.63870299999996</v>
      </c>
      <c r="M12" s="30">
        <v>296.88870299999996</v>
      </c>
      <c r="N12" s="30">
        <f>307500/10000</f>
        <v>30.75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40">
        <v>0</v>
      </c>
    </row>
    <row r="13" spans="1:20" s="1" customFormat="1" ht="15" customHeight="1">
      <c r="A13" s="10" t="s">
        <v>131</v>
      </c>
      <c r="B13" s="11" t="s">
        <v>5</v>
      </c>
      <c r="C13" s="11" t="s">
        <v>5</v>
      </c>
      <c r="D13" s="11" t="s">
        <v>132</v>
      </c>
      <c r="E13" s="30">
        <v>3.465614</v>
      </c>
      <c r="F13" s="74">
        <v>0</v>
      </c>
      <c r="G13" s="51">
        <v>3.465614</v>
      </c>
      <c r="H13" s="74">
        <v>2.3737060000000003</v>
      </c>
      <c r="I13" s="51">
        <v>0</v>
      </c>
      <c r="J13" s="76">
        <v>2.3737060000000003</v>
      </c>
      <c r="K13" s="30">
        <v>5.83932</v>
      </c>
      <c r="L13" s="30">
        <v>0</v>
      </c>
      <c r="M13" s="30">
        <v>0</v>
      </c>
      <c r="N13" s="30">
        <v>0</v>
      </c>
      <c r="O13" s="30">
        <f>58393.2/10000</f>
        <v>5.83932</v>
      </c>
      <c r="P13" s="30">
        <v>0</v>
      </c>
      <c r="Q13" s="30">
        <v>0</v>
      </c>
      <c r="R13" s="30">
        <v>0</v>
      </c>
      <c r="S13" s="30">
        <v>0</v>
      </c>
      <c r="T13" s="40">
        <v>0</v>
      </c>
    </row>
    <row r="14" spans="1:20" s="1" customFormat="1" ht="15" customHeight="1">
      <c r="A14" s="10" t="s">
        <v>133</v>
      </c>
      <c r="B14" s="11" t="s">
        <v>5</v>
      </c>
      <c r="C14" s="11" t="s">
        <v>5</v>
      </c>
      <c r="D14" s="11" t="s">
        <v>134</v>
      </c>
      <c r="E14" s="30">
        <v>13.5573</v>
      </c>
      <c r="F14" s="74">
        <v>0</v>
      </c>
      <c r="G14" s="51">
        <v>13.5573</v>
      </c>
      <c r="H14" s="74">
        <v>13.235570000000001</v>
      </c>
      <c r="I14" s="51">
        <v>0</v>
      </c>
      <c r="J14" s="76">
        <v>13.235570000000001</v>
      </c>
      <c r="K14" s="30">
        <v>26.365470000000002</v>
      </c>
      <c r="L14" s="30">
        <v>0</v>
      </c>
      <c r="M14" s="30">
        <v>0</v>
      </c>
      <c r="N14" s="30">
        <v>0</v>
      </c>
      <c r="O14" s="30">
        <f>263654.7/10000</f>
        <v>26.365470000000002</v>
      </c>
      <c r="P14" s="30">
        <f t="shared" si="0"/>
        <v>0.4274</v>
      </c>
      <c r="Q14" s="30">
        <v>0</v>
      </c>
      <c r="R14" s="30">
        <f>4274/10000</f>
        <v>0.4274</v>
      </c>
      <c r="S14" s="30">
        <f>4274/10000</f>
        <v>0.4274</v>
      </c>
      <c r="T14" s="40">
        <v>0</v>
      </c>
    </row>
    <row r="15" spans="1:20" s="1" customFormat="1" ht="15" customHeight="1">
      <c r="A15" s="10" t="s">
        <v>135</v>
      </c>
      <c r="B15" s="11" t="s">
        <v>5</v>
      </c>
      <c r="C15" s="11" t="s">
        <v>5</v>
      </c>
      <c r="D15" s="11" t="s">
        <v>136</v>
      </c>
      <c r="E15" s="30">
        <v>0</v>
      </c>
      <c r="F15" s="74">
        <v>0</v>
      </c>
      <c r="G15" s="51">
        <v>0</v>
      </c>
      <c r="H15" s="74">
        <v>41.272648</v>
      </c>
      <c r="I15" s="51">
        <v>41.272648</v>
      </c>
      <c r="J15" s="76">
        <v>0</v>
      </c>
      <c r="K15" s="30">
        <v>41.272648</v>
      </c>
      <c r="L15" s="30">
        <v>41.272648</v>
      </c>
      <c r="M15" s="30">
        <v>41.272648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40">
        <v>0</v>
      </c>
    </row>
    <row r="16" spans="1:20" s="1" customFormat="1" ht="15" customHeight="1">
      <c r="A16" s="10" t="s">
        <v>137</v>
      </c>
      <c r="B16" s="11" t="s">
        <v>5</v>
      </c>
      <c r="C16" s="11" t="s">
        <v>5</v>
      </c>
      <c r="D16" s="11" t="s">
        <v>138</v>
      </c>
      <c r="E16" s="30">
        <v>0</v>
      </c>
      <c r="F16" s="74">
        <v>0</v>
      </c>
      <c r="G16" s="51">
        <v>0</v>
      </c>
      <c r="H16" s="74">
        <v>36.736371999999996</v>
      </c>
      <c r="I16" s="51">
        <v>36.736371999999996</v>
      </c>
      <c r="J16" s="76">
        <v>0</v>
      </c>
      <c r="K16" s="30">
        <v>36.736371999999996</v>
      </c>
      <c r="L16" s="30">
        <v>36.736371999999996</v>
      </c>
      <c r="M16" s="30">
        <v>36.736371999999996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40">
        <v>0</v>
      </c>
    </row>
    <row r="17" spans="1:20" s="1" customFormat="1" ht="15" customHeight="1">
      <c r="A17" s="10" t="s">
        <v>139</v>
      </c>
      <c r="B17" s="11" t="s">
        <v>5</v>
      </c>
      <c r="C17" s="11" t="s">
        <v>5</v>
      </c>
      <c r="D17" s="11" t="s">
        <v>140</v>
      </c>
      <c r="E17" s="30">
        <v>0</v>
      </c>
      <c r="F17" s="74">
        <v>0</v>
      </c>
      <c r="G17" s="51">
        <v>0</v>
      </c>
      <c r="H17" s="74">
        <v>36.736371999999996</v>
      </c>
      <c r="I17" s="51">
        <v>36.736371999999996</v>
      </c>
      <c r="J17" s="76">
        <v>0</v>
      </c>
      <c r="K17" s="30">
        <v>36.736371999999996</v>
      </c>
      <c r="L17" s="30">
        <v>36.736371999999996</v>
      </c>
      <c r="M17" s="30">
        <v>36.736371999999996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40">
        <v>0</v>
      </c>
    </row>
    <row r="18" spans="1:20" s="1" customFormat="1" ht="15" customHeight="1">
      <c r="A18" s="10" t="s">
        <v>141</v>
      </c>
      <c r="B18" s="11" t="s">
        <v>5</v>
      </c>
      <c r="C18" s="11" t="s">
        <v>5</v>
      </c>
      <c r="D18" s="11" t="s">
        <v>142</v>
      </c>
      <c r="E18" s="30">
        <v>0</v>
      </c>
      <c r="F18" s="74">
        <v>0</v>
      </c>
      <c r="G18" s="51">
        <v>0</v>
      </c>
      <c r="H18" s="74">
        <v>4.536276</v>
      </c>
      <c r="I18" s="51">
        <v>4.536276</v>
      </c>
      <c r="J18" s="76">
        <v>0</v>
      </c>
      <c r="K18" s="30">
        <v>4.536276</v>
      </c>
      <c r="L18" s="30">
        <v>4.536276</v>
      </c>
      <c r="M18" s="30">
        <v>4.536276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40">
        <v>0</v>
      </c>
    </row>
    <row r="19" spans="1:20" s="1" customFormat="1" ht="15" customHeight="1">
      <c r="A19" s="10" t="s">
        <v>143</v>
      </c>
      <c r="B19" s="11" t="s">
        <v>5</v>
      </c>
      <c r="C19" s="11" t="s">
        <v>5</v>
      </c>
      <c r="D19" s="11" t="s">
        <v>144</v>
      </c>
      <c r="E19" s="30">
        <v>0</v>
      </c>
      <c r="F19" s="74">
        <v>0</v>
      </c>
      <c r="G19" s="51">
        <v>0</v>
      </c>
      <c r="H19" s="74">
        <v>0.206379</v>
      </c>
      <c r="I19" s="51">
        <v>0.206379</v>
      </c>
      <c r="J19" s="76">
        <v>0</v>
      </c>
      <c r="K19" s="30">
        <v>0.206379</v>
      </c>
      <c r="L19" s="30">
        <v>0.206379</v>
      </c>
      <c r="M19" s="30">
        <v>0.206379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40">
        <v>0</v>
      </c>
    </row>
    <row r="20" spans="1:20" s="1" customFormat="1" ht="15" customHeight="1">
      <c r="A20" s="10" t="s">
        <v>145</v>
      </c>
      <c r="B20" s="11" t="s">
        <v>5</v>
      </c>
      <c r="C20" s="11" t="s">
        <v>5</v>
      </c>
      <c r="D20" s="11" t="s">
        <v>146</v>
      </c>
      <c r="E20" s="30">
        <v>0</v>
      </c>
      <c r="F20" s="74">
        <v>0</v>
      </c>
      <c r="G20" s="51">
        <v>0</v>
      </c>
      <c r="H20" s="74">
        <v>0.2296</v>
      </c>
      <c r="I20" s="51">
        <v>0.2296</v>
      </c>
      <c r="J20" s="76">
        <v>0</v>
      </c>
      <c r="K20" s="30">
        <v>0.2296</v>
      </c>
      <c r="L20" s="30">
        <v>0.2296</v>
      </c>
      <c r="M20" s="30">
        <v>0.2296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40">
        <v>0</v>
      </c>
    </row>
    <row r="21" spans="1:20" s="1" customFormat="1" ht="15" customHeight="1">
      <c r="A21" s="10" t="s">
        <v>147</v>
      </c>
      <c r="B21" s="11" t="s">
        <v>5</v>
      </c>
      <c r="C21" s="11" t="s">
        <v>5</v>
      </c>
      <c r="D21" s="11" t="s">
        <v>148</v>
      </c>
      <c r="E21" s="30">
        <v>0</v>
      </c>
      <c r="F21" s="74">
        <v>0</v>
      </c>
      <c r="G21" s="51">
        <v>0</v>
      </c>
      <c r="H21" s="74">
        <v>4.100297</v>
      </c>
      <c r="I21" s="51">
        <v>4.100297</v>
      </c>
      <c r="J21" s="76">
        <v>0</v>
      </c>
      <c r="K21" s="30">
        <v>4.100297</v>
      </c>
      <c r="L21" s="30">
        <v>4.100297</v>
      </c>
      <c r="M21" s="30">
        <v>4.100297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40">
        <v>0</v>
      </c>
    </row>
    <row r="22" spans="1:20" s="1" customFormat="1" ht="15" customHeight="1">
      <c r="A22" s="10" t="s">
        <v>149</v>
      </c>
      <c r="B22" s="11" t="s">
        <v>5</v>
      </c>
      <c r="C22" s="11" t="s">
        <v>5</v>
      </c>
      <c r="D22" s="11" t="s">
        <v>150</v>
      </c>
      <c r="E22" s="30">
        <v>0</v>
      </c>
      <c r="F22" s="74">
        <v>0</v>
      </c>
      <c r="G22" s="51">
        <v>0</v>
      </c>
      <c r="H22" s="74">
        <v>22.664812</v>
      </c>
      <c r="I22" s="51">
        <v>22.664812</v>
      </c>
      <c r="J22" s="76">
        <v>0</v>
      </c>
      <c r="K22" s="30">
        <v>22.664812</v>
      </c>
      <c r="L22" s="30">
        <v>22.664812</v>
      </c>
      <c r="M22" s="30">
        <v>22.664812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40">
        <v>0</v>
      </c>
    </row>
    <row r="23" spans="1:20" s="1" customFormat="1" ht="15" customHeight="1">
      <c r="A23" s="10" t="s">
        <v>151</v>
      </c>
      <c r="B23" s="11" t="s">
        <v>5</v>
      </c>
      <c r="C23" s="11" t="s">
        <v>5</v>
      </c>
      <c r="D23" s="11" t="s">
        <v>152</v>
      </c>
      <c r="E23" s="30">
        <v>0</v>
      </c>
      <c r="F23" s="74">
        <v>0</v>
      </c>
      <c r="G23" s="51">
        <v>0</v>
      </c>
      <c r="H23" s="74">
        <v>4.296583999999999</v>
      </c>
      <c r="I23" s="51">
        <v>4.296583999999999</v>
      </c>
      <c r="J23" s="76">
        <v>0</v>
      </c>
      <c r="K23" s="30">
        <v>4.296583999999999</v>
      </c>
      <c r="L23" s="30">
        <v>4.296583999999999</v>
      </c>
      <c r="M23" s="30">
        <v>4.296583999999999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40">
        <v>0</v>
      </c>
    </row>
    <row r="24" spans="1:20" s="1" customFormat="1" ht="15" customHeight="1">
      <c r="A24" s="10" t="s">
        <v>153</v>
      </c>
      <c r="B24" s="11" t="s">
        <v>5</v>
      </c>
      <c r="C24" s="11" t="s">
        <v>5</v>
      </c>
      <c r="D24" s="11" t="s">
        <v>154</v>
      </c>
      <c r="E24" s="30">
        <v>0</v>
      </c>
      <c r="F24" s="74">
        <v>0</v>
      </c>
      <c r="G24" s="51">
        <v>0</v>
      </c>
      <c r="H24" s="74">
        <v>3.7665839999999995</v>
      </c>
      <c r="I24" s="51">
        <v>3.7665839999999995</v>
      </c>
      <c r="J24" s="76">
        <v>0</v>
      </c>
      <c r="K24" s="30">
        <v>3.7665839999999995</v>
      </c>
      <c r="L24" s="30">
        <v>3.7665839999999995</v>
      </c>
      <c r="M24" s="30">
        <v>3.7665839999999995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40">
        <v>0</v>
      </c>
    </row>
    <row r="25" spans="1:20" s="1" customFormat="1" ht="15" customHeight="1">
      <c r="A25" s="10" t="s">
        <v>155</v>
      </c>
      <c r="B25" s="11" t="s">
        <v>5</v>
      </c>
      <c r="C25" s="11" t="s">
        <v>5</v>
      </c>
      <c r="D25" s="11" t="s">
        <v>156</v>
      </c>
      <c r="E25" s="30">
        <v>0</v>
      </c>
      <c r="F25" s="74">
        <v>0</v>
      </c>
      <c r="G25" s="51">
        <v>0</v>
      </c>
      <c r="H25" s="74">
        <v>0.53</v>
      </c>
      <c r="I25" s="51">
        <v>0.53</v>
      </c>
      <c r="J25" s="76">
        <v>0</v>
      </c>
      <c r="K25" s="30">
        <v>0.53</v>
      </c>
      <c r="L25" s="30">
        <v>0.53</v>
      </c>
      <c r="M25" s="30">
        <v>0.53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40">
        <v>0</v>
      </c>
    </row>
    <row r="26" spans="1:20" s="1" customFormat="1" ht="15" customHeight="1">
      <c r="A26" s="10" t="s">
        <v>157</v>
      </c>
      <c r="B26" s="11" t="s">
        <v>5</v>
      </c>
      <c r="C26" s="11" t="s">
        <v>5</v>
      </c>
      <c r="D26" s="11" t="s">
        <v>158</v>
      </c>
      <c r="E26" s="30">
        <v>0</v>
      </c>
      <c r="F26" s="74">
        <v>0</v>
      </c>
      <c r="G26" s="51">
        <v>0</v>
      </c>
      <c r="H26" s="74">
        <v>18.368228</v>
      </c>
      <c r="I26" s="51">
        <v>18.368228</v>
      </c>
      <c r="J26" s="76">
        <v>0</v>
      </c>
      <c r="K26" s="30">
        <v>18.368228</v>
      </c>
      <c r="L26" s="30">
        <v>18.368228</v>
      </c>
      <c r="M26" s="30">
        <v>18.368228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40">
        <v>0</v>
      </c>
    </row>
    <row r="27" spans="1:20" s="1" customFormat="1" ht="15" customHeight="1">
      <c r="A27" s="10" t="s">
        <v>159</v>
      </c>
      <c r="B27" s="11" t="s">
        <v>5</v>
      </c>
      <c r="C27" s="11" t="s">
        <v>5</v>
      </c>
      <c r="D27" s="11" t="s">
        <v>160</v>
      </c>
      <c r="E27" s="30">
        <v>0</v>
      </c>
      <c r="F27" s="74">
        <v>0</v>
      </c>
      <c r="G27" s="51">
        <v>0</v>
      </c>
      <c r="H27" s="74">
        <v>18.368228</v>
      </c>
      <c r="I27" s="51">
        <v>18.368228</v>
      </c>
      <c r="J27" s="76">
        <v>0</v>
      </c>
      <c r="K27" s="30">
        <v>18.368228</v>
      </c>
      <c r="L27" s="30">
        <v>18.368228</v>
      </c>
      <c r="M27" s="30">
        <v>18.368228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40">
        <v>0</v>
      </c>
    </row>
    <row r="28" spans="1:20" s="1" customFormat="1" ht="15" customHeight="1">
      <c r="A28" s="10" t="s">
        <v>161</v>
      </c>
      <c r="B28" s="11" t="s">
        <v>5</v>
      </c>
      <c r="C28" s="11" t="s">
        <v>5</v>
      </c>
      <c r="D28" s="11" t="s">
        <v>162</v>
      </c>
      <c r="E28" s="30">
        <v>0</v>
      </c>
      <c r="F28" s="74">
        <v>0</v>
      </c>
      <c r="G28" s="51">
        <v>0</v>
      </c>
      <c r="H28" s="74">
        <v>48.4906</v>
      </c>
      <c r="I28" s="51">
        <v>48.4906</v>
      </c>
      <c r="J28" s="76">
        <v>0</v>
      </c>
      <c r="K28" s="30">
        <v>48.4906</v>
      </c>
      <c r="L28" s="30">
        <v>48.4906</v>
      </c>
      <c r="M28" s="30">
        <v>48.4906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40">
        <v>0</v>
      </c>
    </row>
    <row r="29" spans="1:20" s="1" customFormat="1" ht="15" customHeight="1">
      <c r="A29" s="10" t="s">
        <v>163</v>
      </c>
      <c r="B29" s="11" t="s">
        <v>5</v>
      </c>
      <c r="C29" s="11" t="s">
        <v>5</v>
      </c>
      <c r="D29" s="11" t="s">
        <v>164</v>
      </c>
      <c r="E29" s="30">
        <v>0</v>
      </c>
      <c r="F29" s="74">
        <v>0</v>
      </c>
      <c r="G29" s="51">
        <v>0</v>
      </c>
      <c r="H29" s="74">
        <v>48.4906</v>
      </c>
      <c r="I29" s="51">
        <v>48.4906</v>
      </c>
      <c r="J29" s="76">
        <v>0</v>
      </c>
      <c r="K29" s="30">
        <v>48.4906</v>
      </c>
      <c r="L29" s="30">
        <v>48.4906</v>
      </c>
      <c r="M29" s="30">
        <v>48.4906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40">
        <v>0</v>
      </c>
    </row>
    <row r="30" spans="1:20" s="1" customFormat="1" ht="15" customHeight="1">
      <c r="A30" s="10" t="s">
        <v>165</v>
      </c>
      <c r="B30" s="11" t="s">
        <v>5</v>
      </c>
      <c r="C30" s="11" t="s">
        <v>5</v>
      </c>
      <c r="D30" s="11" t="s">
        <v>166</v>
      </c>
      <c r="E30" s="30">
        <v>0</v>
      </c>
      <c r="F30" s="74">
        <v>0</v>
      </c>
      <c r="G30" s="51">
        <v>0</v>
      </c>
      <c r="H30" s="74">
        <v>29.6836</v>
      </c>
      <c r="I30" s="51">
        <v>29.6836</v>
      </c>
      <c r="J30" s="76">
        <v>0</v>
      </c>
      <c r="K30" s="30">
        <v>29.6836</v>
      </c>
      <c r="L30" s="30">
        <v>29.6836</v>
      </c>
      <c r="M30" s="30">
        <v>29.6836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40">
        <v>0</v>
      </c>
    </row>
    <row r="31" spans="1:20" s="1" customFormat="1" ht="15" customHeight="1">
      <c r="A31" s="12" t="s">
        <v>167</v>
      </c>
      <c r="B31" s="13" t="s">
        <v>5</v>
      </c>
      <c r="C31" s="13" t="s">
        <v>5</v>
      </c>
      <c r="D31" s="13" t="s">
        <v>168</v>
      </c>
      <c r="E31" s="53">
        <v>0</v>
      </c>
      <c r="F31" s="75">
        <v>0</v>
      </c>
      <c r="G31" s="51">
        <v>0</v>
      </c>
      <c r="H31" s="75">
        <v>18.807</v>
      </c>
      <c r="I31" s="51">
        <v>18.807</v>
      </c>
      <c r="J31" s="76">
        <v>0</v>
      </c>
      <c r="K31" s="53">
        <v>18.807</v>
      </c>
      <c r="L31" s="53">
        <v>18.807</v>
      </c>
      <c r="M31" s="53">
        <v>18.807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79">
        <v>0</v>
      </c>
    </row>
    <row r="33" s="1" customFormat="1" ht="15">
      <c r="K33" s="15" t="s">
        <v>257</v>
      </c>
    </row>
  </sheetData>
  <sheetProtection/>
  <mergeCells count="51">
    <mergeCell ref="A1:T1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4326388888888889" right="0.15694444444444444" top="0.7083333333333334" bottom="0.4326388888888889" header="0.11805555555555555" footer="0.5111111111111111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CT1">
      <selection activeCell="DE4" sqref="DE4:DI4"/>
    </sheetView>
  </sheetViews>
  <sheetFormatPr defaultColWidth="9.140625" defaultRowHeight="15" customHeight="1"/>
  <cols>
    <col min="1" max="16384" width="16.28125" style="54" customWidth="1"/>
  </cols>
  <sheetData>
    <row r="1" spans="1:58" s="54" customFormat="1" ht="15" customHeight="1">
      <c r="A1" s="55" t="s">
        <v>258</v>
      </c>
      <c r="BF1" s="55"/>
    </row>
    <row r="2" ht="15" customHeight="1">
      <c r="DI2" s="68" t="s">
        <v>259</v>
      </c>
    </row>
    <row r="3" spans="1:113" ht="15" customHeight="1">
      <c r="A3" s="56" t="s">
        <v>2</v>
      </c>
      <c r="BF3" s="67" t="s">
        <v>110</v>
      </c>
      <c r="DI3" s="68" t="s">
        <v>246</v>
      </c>
    </row>
    <row r="4" spans="1:113" ht="15" customHeight="1">
      <c r="A4" s="57" t="s">
        <v>6</v>
      </c>
      <c r="B4" s="58"/>
      <c r="C4" s="58"/>
      <c r="D4" s="58"/>
      <c r="E4" s="58" t="s">
        <v>124</v>
      </c>
      <c r="F4" s="25" t="s">
        <v>260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 t="s">
        <v>261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 t="s">
        <v>262</v>
      </c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 t="s">
        <v>263</v>
      </c>
      <c r="BJ4" s="25"/>
      <c r="BK4" s="25"/>
      <c r="BL4" s="25"/>
      <c r="BM4" s="25"/>
      <c r="BN4" s="25" t="s">
        <v>264</v>
      </c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 t="s">
        <v>265</v>
      </c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 t="s">
        <v>266</v>
      </c>
      <c r="CS4" s="25"/>
      <c r="CT4" s="25"/>
      <c r="CU4" s="25" t="s">
        <v>267</v>
      </c>
      <c r="CV4" s="25"/>
      <c r="CW4" s="25"/>
      <c r="CX4" s="25"/>
      <c r="CY4" s="25"/>
      <c r="CZ4" s="25"/>
      <c r="DA4" s="25" t="s">
        <v>268</v>
      </c>
      <c r="DB4" s="25"/>
      <c r="DC4" s="25"/>
      <c r="DD4" s="25"/>
      <c r="DE4" s="25" t="s">
        <v>269</v>
      </c>
      <c r="DF4" s="25"/>
      <c r="DG4" s="25"/>
      <c r="DH4" s="25"/>
      <c r="DI4" s="69"/>
    </row>
    <row r="5" spans="1:113" ht="15" customHeight="1">
      <c r="A5" s="59" t="s">
        <v>117</v>
      </c>
      <c r="B5" s="60"/>
      <c r="C5" s="60"/>
      <c r="D5" s="60" t="s">
        <v>118</v>
      </c>
      <c r="E5" s="60"/>
      <c r="F5" s="60" t="s">
        <v>119</v>
      </c>
      <c r="G5" s="60" t="s">
        <v>270</v>
      </c>
      <c r="H5" s="60" t="s">
        <v>271</v>
      </c>
      <c r="I5" s="60" t="s">
        <v>272</v>
      </c>
      <c r="J5" s="60" t="s">
        <v>273</v>
      </c>
      <c r="K5" s="60" t="s">
        <v>274</v>
      </c>
      <c r="L5" s="60" t="s">
        <v>275</v>
      </c>
      <c r="M5" s="60" t="s">
        <v>276</v>
      </c>
      <c r="N5" s="60" t="s">
        <v>277</v>
      </c>
      <c r="O5" s="60" t="s">
        <v>278</v>
      </c>
      <c r="P5" s="60" t="s">
        <v>279</v>
      </c>
      <c r="Q5" s="60" t="s">
        <v>280</v>
      </c>
      <c r="R5" s="60" t="s">
        <v>281</v>
      </c>
      <c r="S5" s="60" t="s">
        <v>282</v>
      </c>
      <c r="T5" s="60" t="s">
        <v>119</v>
      </c>
      <c r="U5" s="60" t="s">
        <v>283</v>
      </c>
      <c r="V5" s="60" t="s">
        <v>284</v>
      </c>
      <c r="W5" s="60" t="s">
        <v>285</v>
      </c>
      <c r="X5" s="60" t="s">
        <v>286</v>
      </c>
      <c r="Y5" s="60" t="s">
        <v>287</v>
      </c>
      <c r="Z5" s="60" t="s">
        <v>288</v>
      </c>
      <c r="AA5" s="60" t="s">
        <v>289</v>
      </c>
      <c r="AB5" s="60" t="s">
        <v>290</v>
      </c>
      <c r="AC5" s="60" t="s">
        <v>291</v>
      </c>
      <c r="AD5" s="60" t="s">
        <v>292</v>
      </c>
      <c r="AE5" s="60" t="s">
        <v>293</v>
      </c>
      <c r="AF5" s="60" t="s">
        <v>294</v>
      </c>
      <c r="AG5" s="60" t="s">
        <v>295</v>
      </c>
      <c r="AH5" s="60" t="s">
        <v>296</v>
      </c>
      <c r="AI5" s="60" t="s">
        <v>297</v>
      </c>
      <c r="AJ5" s="60" t="s">
        <v>298</v>
      </c>
      <c r="AK5" s="60" t="s">
        <v>299</v>
      </c>
      <c r="AL5" s="60" t="s">
        <v>300</v>
      </c>
      <c r="AM5" s="60" t="s">
        <v>301</v>
      </c>
      <c r="AN5" s="60" t="s">
        <v>302</v>
      </c>
      <c r="AO5" s="60" t="s">
        <v>303</v>
      </c>
      <c r="AP5" s="60" t="s">
        <v>304</v>
      </c>
      <c r="AQ5" s="60" t="s">
        <v>305</v>
      </c>
      <c r="AR5" s="60" t="s">
        <v>306</v>
      </c>
      <c r="AS5" s="60" t="s">
        <v>307</v>
      </c>
      <c r="AT5" s="60" t="s">
        <v>308</v>
      </c>
      <c r="AU5" s="60" t="s">
        <v>309</v>
      </c>
      <c r="AV5" s="60" t="s">
        <v>119</v>
      </c>
      <c r="AW5" s="60" t="s">
        <v>310</v>
      </c>
      <c r="AX5" s="60" t="s">
        <v>311</v>
      </c>
      <c r="AY5" s="60" t="s">
        <v>312</v>
      </c>
      <c r="AZ5" s="60" t="s">
        <v>313</v>
      </c>
      <c r="BA5" s="60" t="s">
        <v>314</v>
      </c>
      <c r="BB5" s="60" t="s">
        <v>315</v>
      </c>
      <c r="BC5" s="60" t="s">
        <v>316</v>
      </c>
      <c r="BD5" s="60" t="s">
        <v>317</v>
      </c>
      <c r="BE5" s="60" t="s">
        <v>318</v>
      </c>
      <c r="BF5" s="60" t="s">
        <v>319</v>
      </c>
      <c r="BG5" s="60" t="s">
        <v>320</v>
      </c>
      <c r="BH5" s="60" t="s">
        <v>321</v>
      </c>
      <c r="BI5" s="60" t="s">
        <v>119</v>
      </c>
      <c r="BJ5" s="60" t="s">
        <v>322</v>
      </c>
      <c r="BK5" s="60" t="s">
        <v>323</v>
      </c>
      <c r="BL5" s="60" t="s">
        <v>324</v>
      </c>
      <c r="BM5" s="60" t="s">
        <v>325</v>
      </c>
      <c r="BN5" s="60" t="s">
        <v>119</v>
      </c>
      <c r="BO5" s="60" t="s">
        <v>326</v>
      </c>
      <c r="BP5" s="60" t="s">
        <v>327</v>
      </c>
      <c r="BQ5" s="60" t="s">
        <v>328</v>
      </c>
      <c r="BR5" s="60" t="s">
        <v>329</v>
      </c>
      <c r="BS5" s="60" t="s">
        <v>330</v>
      </c>
      <c r="BT5" s="60" t="s">
        <v>331</v>
      </c>
      <c r="BU5" s="60" t="s">
        <v>332</v>
      </c>
      <c r="BV5" s="60" t="s">
        <v>333</v>
      </c>
      <c r="BW5" s="60" t="s">
        <v>334</v>
      </c>
      <c r="BX5" s="60" t="s">
        <v>335</v>
      </c>
      <c r="BY5" s="60" t="s">
        <v>336</v>
      </c>
      <c r="BZ5" s="60" t="s">
        <v>337</v>
      </c>
      <c r="CA5" s="60" t="s">
        <v>119</v>
      </c>
      <c r="CB5" s="60" t="s">
        <v>326</v>
      </c>
      <c r="CC5" s="60" t="s">
        <v>327</v>
      </c>
      <c r="CD5" s="60" t="s">
        <v>328</v>
      </c>
      <c r="CE5" s="60" t="s">
        <v>329</v>
      </c>
      <c r="CF5" s="60" t="s">
        <v>330</v>
      </c>
      <c r="CG5" s="60" t="s">
        <v>331</v>
      </c>
      <c r="CH5" s="60" t="s">
        <v>332</v>
      </c>
      <c r="CI5" s="60" t="s">
        <v>338</v>
      </c>
      <c r="CJ5" s="60" t="s">
        <v>339</v>
      </c>
      <c r="CK5" s="60" t="s">
        <v>340</v>
      </c>
      <c r="CL5" s="60" t="s">
        <v>341</v>
      </c>
      <c r="CM5" s="60" t="s">
        <v>333</v>
      </c>
      <c r="CN5" s="60" t="s">
        <v>334</v>
      </c>
      <c r="CO5" s="60" t="s">
        <v>335</v>
      </c>
      <c r="CP5" s="60" t="s">
        <v>336</v>
      </c>
      <c r="CQ5" s="60" t="s">
        <v>342</v>
      </c>
      <c r="CR5" s="60" t="s">
        <v>119</v>
      </c>
      <c r="CS5" s="60" t="s">
        <v>343</v>
      </c>
      <c r="CT5" s="60" t="s">
        <v>344</v>
      </c>
      <c r="CU5" s="60" t="s">
        <v>119</v>
      </c>
      <c r="CV5" s="60" t="s">
        <v>343</v>
      </c>
      <c r="CW5" s="60" t="s">
        <v>345</v>
      </c>
      <c r="CX5" s="60" t="s">
        <v>346</v>
      </c>
      <c r="CY5" s="60" t="s">
        <v>347</v>
      </c>
      <c r="CZ5" s="60" t="s">
        <v>344</v>
      </c>
      <c r="DA5" s="60" t="s">
        <v>119</v>
      </c>
      <c r="DB5" s="60" t="s">
        <v>348</v>
      </c>
      <c r="DC5" s="60" t="s">
        <v>349</v>
      </c>
      <c r="DD5" s="60" t="s">
        <v>350</v>
      </c>
      <c r="DE5" s="60" t="s">
        <v>119</v>
      </c>
      <c r="DF5" s="60" t="s">
        <v>351</v>
      </c>
      <c r="DG5" s="60" t="s">
        <v>352</v>
      </c>
      <c r="DH5" s="60" t="s">
        <v>353</v>
      </c>
      <c r="DI5" s="70" t="s">
        <v>354</v>
      </c>
    </row>
    <row r="6" spans="1:113" ht="1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70"/>
    </row>
    <row r="7" spans="1:113" ht="1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70"/>
    </row>
    <row r="8" spans="1:113" ht="15" customHeight="1">
      <c r="A8" s="59" t="s">
        <v>121</v>
      </c>
      <c r="B8" s="60" t="s">
        <v>122</v>
      </c>
      <c r="C8" s="60" t="s">
        <v>123</v>
      </c>
      <c r="D8" s="60" t="s">
        <v>10</v>
      </c>
      <c r="E8" s="60" t="s">
        <v>14</v>
      </c>
      <c r="F8" s="60" t="s">
        <v>18</v>
      </c>
      <c r="G8" s="60" t="s">
        <v>11</v>
      </c>
      <c r="H8" s="60" t="s">
        <v>25</v>
      </c>
      <c r="I8" s="60" t="s">
        <v>29</v>
      </c>
      <c r="J8" s="60" t="s">
        <v>33</v>
      </c>
      <c r="K8" s="60" t="s">
        <v>37</v>
      </c>
      <c r="L8" s="60" t="s">
        <v>41</v>
      </c>
      <c r="M8" s="60" t="s">
        <v>12</v>
      </c>
      <c r="N8" s="60" t="s">
        <v>45</v>
      </c>
      <c r="O8" s="60" t="s">
        <v>47</v>
      </c>
      <c r="P8" s="60" t="s">
        <v>50</v>
      </c>
      <c r="Q8" s="60" t="s">
        <v>53</v>
      </c>
      <c r="R8" s="60" t="s">
        <v>56</v>
      </c>
      <c r="S8" s="60" t="s">
        <v>59</v>
      </c>
      <c r="T8" s="60" t="s">
        <v>62</v>
      </c>
      <c r="U8" s="60" t="s">
        <v>65</v>
      </c>
      <c r="V8" s="60" t="s">
        <v>68</v>
      </c>
      <c r="W8" s="60" t="s">
        <v>71</v>
      </c>
      <c r="X8" s="60" t="s">
        <v>74</v>
      </c>
      <c r="Y8" s="60" t="s">
        <v>77</v>
      </c>
      <c r="Z8" s="60" t="s">
        <v>80</v>
      </c>
      <c r="AA8" s="60" t="s">
        <v>82</v>
      </c>
      <c r="AB8" s="60" t="s">
        <v>84</v>
      </c>
      <c r="AC8" s="60" t="s">
        <v>86</v>
      </c>
      <c r="AD8" s="60" t="s">
        <v>88</v>
      </c>
      <c r="AE8" s="60" t="s">
        <v>91</v>
      </c>
      <c r="AF8" s="60" t="s">
        <v>94</v>
      </c>
      <c r="AG8" s="60" t="s">
        <v>97</v>
      </c>
      <c r="AH8" s="60" t="s">
        <v>100</v>
      </c>
      <c r="AI8" s="60" t="s">
        <v>104</v>
      </c>
      <c r="AJ8" s="60" t="s">
        <v>242</v>
      </c>
      <c r="AK8" s="60" t="s">
        <v>187</v>
      </c>
      <c r="AL8" s="60" t="s">
        <v>190</v>
      </c>
      <c r="AM8" s="60" t="s">
        <v>193</v>
      </c>
      <c r="AN8" s="60" t="s">
        <v>195</v>
      </c>
      <c r="AO8" s="60" t="s">
        <v>197</v>
      </c>
      <c r="AP8" s="60" t="s">
        <v>199</v>
      </c>
      <c r="AQ8" s="60" t="s">
        <v>201</v>
      </c>
      <c r="AR8" s="60" t="s">
        <v>203</v>
      </c>
      <c r="AS8" s="60" t="s">
        <v>205</v>
      </c>
      <c r="AT8" s="60" t="s">
        <v>207</v>
      </c>
      <c r="AU8" s="60" t="s">
        <v>209</v>
      </c>
      <c r="AV8" s="60" t="s">
        <v>211</v>
      </c>
      <c r="AW8" s="60" t="s">
        <v>213</v>
      </c>
      <c r="AX8" s="60" t="s">
        <v>215</v>
      </c>
      <c r="AY8" s="60" t="s">
        <v>217</v>
      </c>
      <c r="AZ8" s="60" t="s">
        <v>219</v>
      </c>
      <c r="BA8" s="60" t="s">
        <v>221</v>
      </c>
      <c r="BB8" s="60" t="s">
        <v>223</v>
      </c>
      <c r="BC8" s="60" t="s">
        <v>225</v>
      </c>
      <c r="BD8" s="60" t="s">
        <v>227</v>
      </c>
      <c r="BE8" s="60" t="s">
        <v>229</v>
      </c>
      <c r="BF8" s="60" t="s">
        <v>231</v>
      </c>
      <c r="BG8" s="60" t="s">
        <v>233</v>
      </c>
      <c r="BH8" s="60" t="s">
        <v>235</v>
      </c>
      <c r="BI8" s="60" t="s">
        <v>237</v>
      </c>
      <c r="BJ8" s="60" t="s">
        <v>16</v>
      </c>
      <c r="BK8" s="60" t="s">
        <v>20</v>
      </c>
      <c r="BL8" s="60" t="s">
        <v>23</v>
      </c>
      <c r="BM8" s="60" t="s">
        <v>27</v>
      </c>
      <c r="BN8" s="60" t="s">
        <v>31</v>
      </c>
      <c r="BO8" s="60" t="s">
        <v>35</v>
      </c>
      <c r="BP8" s="60" t="s">
        <v>39</v>
      </c>
      <c r="BQ8" s="60" t="s">
        <v>43</v>
      </c>
      <c r="BR8" s="60" t="s">
        <v>44</v>
      </c>
      <c r="BS8" s="60" t="s">
        <v>46</v>
      </c>
      <c r="BT8" s="60" t="s">
        <v>49</v>
      </c>
      <c r="BU8" s="60" t="s">
        <v>52</v>
      </c>
      <c r="BV8" s="60" t="s">
        <v>55</v>
      </c>
      <c r="BW8" s="60" t="s">
        <v>58</v>
      </c>
      <c r="BX8" s="60" t="s">
        <v>61</v>
      </c>
      <c r="BY8" s="60" t="s">
        <v>64</v>
      </c>
      <c r="BZ8" s="60" t="s">
        <v>67</v>
      </c>
      <c r="CA8" s="60" t="s">
        <v>70</v>
      </c>
      <c r="CB8" s="60" t="s">
        <v>73</v>
      </c>
      <c r="CC8" s="60" t="s">
        <v>76</v>
      </c>
      <c r="CD8" s="60" t="s">
        <v>79</v>
      </c>
      <c r="CE8" s="60" t="s">
        <v>81</v>
      </c>
      <c r="CF8" s="60" t="s">
        <v>83</v>
      </c>
      <c r="CG8" s="60" t="s">
        <v>85</v>
      </c>
      <c r="CH8" s="60" t="s">
        <v>87</v>
      </c>
      <c r="CI8" s="60" t="s">
        <v>89</v>
      </c>
      <c r="CJ8" s="60" t="s">
        <v>92</v>
      </c>
      <c r="CK8" s="60" t="s">
        <v>95</v>
      </c>
      <c r="CL8" s="60" t="s">
        <v>99</v>
      </c>
      <c r="CM8" s="60" t="s">
        <v>102</v>
      </c>
      <c r="CN8" s="60" t="s">
        <v>105</v>
      </c>
      <c r="CO8" s="60" t="s">
        <v>241</v>
      </c>
      <c r="CP8" s="60" t="s">
        <v>243</v>
      </c>
      <c r="CQ8" s="60" t="s">
        <v>355</v>
      </c>
      <c r="CR8" s="60" t="s">
        <v>356</v>
      </c>
      <c r="CS8" s="60" t="s">
        <v>357</v>
      </c>
      <c r="CT8" s="60" t="s">
        <v>358</v>
      </c>
      <c r="CU8" s="60" t="s">
        <v>359</v>
      </c>
      <c r="CV8" s="60" t="s">
        <v>360</v>
      </c>
      <c r="CW8" s="60" t="s">
        <v>361</v>
      </c>
      <c r="CX8" s="60" t="s">
        <v>362</v>
      </c>
      <c r="CY8" s="60" t="s">
        <v>363</v>
      </c>
      <c r="CZ8" s="60" t="s">
        <v>364</v>
      </c>
      <c r="DA8" s="60" t="s">
        <v>365</v>
      </c>
      <c r="DB8" s="60" t="s">
        <v>366</v>
      </c>
      <c r="DC8" s="60" t="s">
        <v>367</v>
      </c>
      <c r="DD8" s="60" t="s">
        <v>368</v>
      </c>
      <c r="DE8" s="60" t="s">
        <v>369</v>
      </c>
      <c r="DF8" s="60" t="s">
        <v>370</v>
      </c>
      <c r="DG8" s="60" t="s">
        <v>371</v>
      </c>
      <c r="DH8" s="60" t="s">
        <v>372</v>
      </c>
      <c r="DI8" s="70" t="s">
        <v>373</v>
      </c>
    </row>
    <row r="9" spans="1:113" ht="15" customHeight="1">
      <c r="A9" s="59"/>
      <c r="B9" s="60"/>
      <c r="C9" s="60"/>
      <c r="D9" s="60" t="s">
        <v>124</v>
      </c>
      <c r="E9" s="61">
        <v>4722715.53</v>
      </c>
      <c r="F9" s="61">
        <v>4091178.23</v>
      </c>
      <c r="G9" s="61">
        <v>686044</v>
      </c>
      <c r="H9" s="61">
        <v>2113626.12</v>
      </c>
      <c r="I9" s="61">
        <v>218457.51</v>
      </c>
      <c r="J9" s="61">
        <v>50400</v>
      </c>
      <c r="K9" s="61">
        <v>0</v>
      </c>
      <c r="L9" s="61">
        <v>367363.72</v>
      </c>
      <c r="M9" s="61">
        <v>0</v>
      </c>
      <c r="N9" s="61">
        <v>183682.28</v>
      </c>
      <c r="O9" s="61">
        <v>37665.84</v>
      </c>
      <c r="P9" s="61">
        <v>45362.76</v>
      </c>
      <c r="Q9" s="61">
        <v>296836</v>
      </c>
      <c r="R9" s="61">
        <v>5300</v>
      </c>
      <c r="S9" s="61">
        <v>86440</v>
      </c>
      <c r="T9" s="61">
        <v>629547.9</v>
      </c>
      <c r="U9" s="61">
        <v>213058.21</v>
      </c>
      <c r="V9" s="61">
        <v>600</v>
      </c>
      <c r="W9" s="61">
        <v>0</v>
      </c>
      <c r="X9" s="61">
        <v>0</v>
      </c>
      <c r="Y9" s="61">
        <v>0</v>
      </c>
      <c r="Z9" s="61">
        <v>35163.07</v>
      </c>
      <c r="AA9" s="61">
        <v>7200</v>
      </c>
      <c r="AB9" s="61">
        <v>0</v>
      </c>
      <c r="AC9" s="61">
        <v>0</v>
      </c>
      <c r="AD9" s="61">
        <v>56587</v>
      </c>
      <c r="AE9" s="61">
        <v>0</v>
      </c>
      <c r="AF9" s="61">
        <v>0</v>
      </c>
      <c r="AG9" s="61">
        <v>0</v>
      </c>
      <c r="AH9" s="61">
        <v>0</v>
      </c>
      <c r="AI9" s="61">
        <v>12601.5</v>
      </c>
      <c r="AJ9" s="61">
        <v>1278</v>
      </c>
      <c r="AK9" s="61">
        <v>0</v>
      </c>
      <c r="AL9" s="61">
        <v>0</v>
      </c>
      <c r="AM9" s="61">
        <v>0</v>
      </c>
      <c r="AN9" s="61">
        <v>108544.33</v>
      </c>
      <c r="AO9" s="61">
        <v>0</v>
      </c>
      <c r="AP9" s="61">
        <v>50700</v>
      </c>
      <c r="AQ9" s="61">
        <v>0</v>
      </c>
      <c r="AR9" s="61">
        <v>74903.02</v>
      </c>
      <c r="AS9" s="61">
        <v>0</v>
      </c>
      <c r="AT9" s="61">
        <v>0</v>
      </c>
      <c r="AU9" s="61">
        <v>68912.77</v>
      </c>
      <c r="AV9" s="61">
        <v>1989.4</v>
      </c>
      <c r="AW9" s="61">
        <v>0</v>
      </c>
      <c r="AX9" s="61">
        <v>0</v>
      </c>
      <c r="AY9" s="61">
        <v>0</v>
      </c>
      <c r="AZ9" s="61">
        <v>0</v>
      </c>
      <c r="BA9" s="61">
        <v>1989.4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61">
        <v>0</v>
      </c>
      <c r="BP9" s="61">
        <v>0</v>
      </c>
      <c r="BQ9" s="61">
        <v>0</v>
      </c>
      <c r="BR9" s="61">
        <v>0</v>
      </c>
      <c r="BS9" s="61">
        <v>0</v>
      </c>
      <c r="BT9" s="61">
        <v>0</v>
      </c>
      <c r="BU9" s="61">
        <v>0</v>
      </c>
      <c r="BV9" s="61">
        <v>0</v>
      </c>
      <c r="BW9" s="61">
        <v>0</v>
      </c>
      <c r="BX9" s="61">
        <v>0</v>
      </c>
      <c r="BY9" s="61">
        <v>0</v>
      </c>
      <c r="BZ9" s="61">
        <v>0</v>
      </c>
      <c r="CA9" s="61">
        <v>0</v>
      </c>
      <c r="CB9" s="61"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0</v>
      </c>
      <c r="CJ9" s="61">
        <v>0</v>
      </c>
      <c r="CK9" s="61">
        <v>0</v>
      </c>
      <c r="CL9" s="61">
        <v>0</v>
      </c>
      <c r="CM9" s="61">
        <v>0</v>
      </c>
      <c r="CN9" s="61">
        <v>0</v>
      </c>
      <c r="CO9" s="61">
        <v>0</v>
      </c>
      <c r="CP9" s="61">
        <v>0</v>
      </c>
      <c r="CQ9" s="61">
        <v>0</v>
      </c>
      <c r="CR9" s="61">
        <v>0</v>
      </c>
      <c r="CS9" s="61">
        <v>0</v>
      </c>
      <c r="CT9" s="61">
        <v>0</v>
      </c>
      <c r="CU9" s="61">
        <v>0</v>
      </c>
      <c r="CV9" s="61">
        <v>0</v>
      </c>
      <c r="CW9" s="61">
        <v>0</v>
      </c>
      <c r="CX9" s="61">
        <v>0</v>
      </c>
      <c r="CY9" s="61">
        <v>0</v>
      </c>
      <c r="CZ9" s="61">
        <v>0</v>
      </c>
      <c r="DA9" s="61">
        <v>0</v>
      </c>
      <c r="DB9" s="61">
        <v>0</v>
      </c>
      <c r="DC9" s="61">
        <v>0</v>
      </c>
      <c r="DD9" s="61">
        <v>0</v>
      </c>
      <c r="DE9" s="61">
        <v>0</v>
      </c>
      <c r="DF9" s="61">
        <v>0</v>
      </c>
      <c r="DG9" s="61">
        <v>0</v>
      </c>
      <c r="DH9" s="61">
        <v>0</v>
      </c>
      <c r="DI9" s="71">
        <v>0</v>
      </c>
    </row>
    <row r="10" spans="1:113" ht="15" customHeight="1">
      <c r="A10" s="62" t="s">
        <v>125</v>
      </c>
      <c r="B10" s="63"/>
      <c r="C10" s="63"/>
      <c r="D10" s="63" t="s">
        <v>126</v>
      </c>
      <c r="E10" s="61">
        <v>3598434.93</v>
      </c>
      <c r="F10" s="61">
        <v>2966897.63</v>
      </c>
      <c r="G10" s="61">
        <v>686044</v>
      </c>
      <c r="H10" s="61">
        <v>1925556.12</v>
      </c>
      <c r="I10" s="61">
        <v>218457.51</v>
      </c>
      <c r="J10" s="61">
        <v>50400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86440</v>
      </c>
      <c r="T10" s="61">
        <v>629547.9</v>
      </c>
      <c r="U10" s="61">
        <v>213058.21</v>
      </c>
      <c r="V10" s="61">
        <v>600</v>
      </c>
      <c r="W10" s="61">
        <v>0</v>
      </c>
      <c r="X10" s="61">
        <v>0</v>
      </c>
      <c r="Y10" s="61">
        <v>0</v>
      </c>
      <c r="Z10" s="61">
        <v>35163.07</v>
      </c>
      <c r="AA10" s="61">
        <v>7200</v>
      </c>
      <c r="AB10" s="61">
        <v>0</v>
      </c>
      <c r="AC10" s="61">
        <v>0</v>
      </c>
      <c r="AD10" s="61">
        <v>56587</v>
      </c>
      <c r="AE10" s="61">
        <v>0</v>
      </c>
      <c r="AF10" s="61">
        <v>0</v>
      </c>
      <c r="AG10" s="61">
        <v>0</v>
      </c>
      <c r="AH10" s="61">
        <v>0</v>
      </c>
      <c r="AI10" s="61">
        <v>12601.5</v>
      </c>
      <c r="AJ10" s="61">
        <v>1278</v>
      </c>
      <c r="AK10" s="61">
        <v>0</v>
      </c>
      <c r="AL10" s="61">
        <v>0</v>
      </c>
      <c r="AM10" s="61">
        <v>0</v>
      </c>
      <c r="AN10" s="61">
        <v>108544.33</v>
      </c>
      <c r="AO10" s="61">
        <v>0</v>
      </c>
      <c r="AP10" s="61">
        <v>50700</v>
      </c>
      <c r="AQ10" s="61">
        <v>0</v>
      </c>
      <c r="AR10" s="61">
        <v>74903.02</v>
      </c>
      <c r="AS10" s="61">
        <v>0</v>
      </c>
      <c r="AT10" s="61">
        <v>0</v>
      </c>
      <c r="AU10" s="61">
        <v>68912.77</v>
      </c>
      <c r="AV10" s="61">
        <v>1989.4</v>
      </c>
      <c r="AW10" s="61">
        <v>0</v>
      </c>
      <c r="AX10" s="61">
        <v>0</v>
      </c>
      <c r="AY10" s="61">
        <v>0</v>
      </c>
      <c r="AZ10" s="61">
        <v>0</v>
      </c>
      <c r="BA10" s="61">
        <v>1989.4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0</v>
      </c>
      <c r="CA10" s="61">
        <v>0</v>
      </c>
      <c r="CB10" s="61"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61">
        <v>0</v>
      </c>
      <c r="CP10" s="61">
        <v>0</v>
      </c>
      <c r="CQ10" s="61">
        <v>0</v>
      </c>
      <c r="CR10" s="61">
        <v>0</v>
      </c>
      <c r="CS10" s="61">
        <v>0</v>
      </c>
      <c r="CT10" s="61">
        <v>0</v>
      </c>
      <c r="CU10" s="61">
        <v>0</v>
      </c>
      <c r="CV10" s="61">
        <v>0</v>
      </c>
      <c r="CW10" s="61">
        <v>0</v>
      </c>
      <c r="CX10" s="61">
        <v>0</v>
      </c>
      <c r="CY10" s="61">
        <v>0</v>
      </c>
      <c r="CZ10" s="61">
        <v>0</v>
      </c>
      <c r="DA10" s="61">
        <v>0</v>
      </c>
      <c r="DB10" s="61">
        <v>0</v>
      </c>
      <c r="DC10" s="61">
        <v>0</v>
      </c>
      <c r="DD10" s="61">
        <v>0</v>
      </c>
      <c r="DE10" s="61">
        <v>0</v>
      </c>
      <c r="DF10" s="61">
        <v>0</v>
      </c>
      <c r="DG10" s="61">
        <v>0</v>
      </c>
      <c r="DH10" s="61">
        <v>0</v>
      </c>
      <c r="DI10" s="71">
        <v>0</v>
      </c>
    </row>
    <row r="11" spans="1:113" ht="15" customHeight="1">
      <c r="A11" s="62" t="s">
        <v>127</v>
      </c>
      <c r="B11" s="63"/>
      <c r="C11" s="63"/>
      <c r="D11" s="63" t="s">
        <v>128</v>
      </c>
      <c r="E11" s="61">
        <v>3598434.93</v>
      </c>
      <c r="F11" s="61">
        <v>2966897.63</v>
      </c>
      <c r="G11" s="61">
        <v>686044</v>
      </c>
      <c r="H11" s="61">
        <v>1925556.12</v>
      </c>
      <c r="I11" s="61">
        <v>218457.51</v>
      </c>
      <c r="J11" s="61">
        <v>50400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86440</v>
      </c>
      <c r="T11" s="61">
        <v>629547.9</v>
      </c>
      <c r="U11" s="61">
        <v>213058.21</v>
      </c>
      <c r="V11" s="61">
        <v>600</v>
      </c>
      <c r="W11" s="61">
        <v>0</v>
      </c>
      <c r="X11" s="61">
        <v>0</v>
      </c>
      <c r="Y11" s="61">
        <v>0</v>
      </c>
      <c r="Z11" s="61">
        <v>35163.07</v>
      </c>
      <c r="AA11" s="61">
        <v>7200</v>
      </c>
      <c r="AB11" s="61">
        <v>0</v>
      </c>
      <c r="AC11" s="61">
        <v>0</v>
      </c>
      <c r="AD11" s="61">
        <v>56587</v>
      </c>
      <c r="AE11" s="61">
        <v>0</v>
      </c>
      <c r="AF11" s="61">
        <v>0</v>
      </c>
      <c r="AG11" s="61">
        <v>0</v>
      </c>
      <c r="AH11" s="61">
        <v>0</v>
      </c>
      <c r="AI11" s="61">
        <v>12601.5</v>
      </c>
      <c r="AJ11" s="61">
        <v>1278</v>
      </c>
      <c r="AK11" s="61">
        <v>0</v>
      </c>
      <c r="AL11" s="61">
        <v>0</v>
      </c>
      <c r="AM11" s="61">
        <v>0</v>
      </c>
      <c r="AN11" s="61">
        <v>108544.33</v>
      </c>
      <c r="AO11" s="61">
        <v>0</v>
      </c>
      <c r="AP11" s="61">
        <v>50700</v>
      </c>
      <c r="AQ11" s="61">
        <v>0</v>
      </c>
      <c r="AR11" s="61">
        <v>74903.02</v>
      </c>
      <c r="AS11" s="61">
        <v>0</v>
      </c>
      <c r="AT11" s="61">
        <v>0</v>
      </c>
      <c r="AU11" s="61">
        <v>68912.77</v>
      </c>
      <c r="AV11" s="61">
        <v>1989.4</v>
      </c>
      <c r="AW11" s="61">
        <v>0</v>
      </c>
      <c r="AX11" s="61">
        <v>0</v>
      </c>
      <c r="AY11" s="61">
        <v>0</v>
      </c>
      <c r="AZ11" s="61">
        <v>0</v>
      </c>
      <c r="BA11" s="61">
        <v>1989.4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61">
        <v>0</v>
      </c>
      <c r="DH11" s="61">
        <v>0</v>
      </c>
      <c r="DI11" s="71">
        <v>0</v>
      </c>
    </row>
    <row r="12" spans="1:113" ht="15" customHeight="1">
      <c r="A12" s="62" t="s">
        <v>129</v>
      </c>
      <c r="B12" s="63"/>
      <c r="C12" s="63"/>
      <c r="D12" s="63" t="s">
        <v>130</v>
      </c>
      <c r="E12" s="61">
        <v>3276387.03</v>
      </c>
      <c r="F12" s="61">
        <v>2966897.63</v>
      </c>
      <c r="G12" s="61">
        <v>686044</v>
      </c>
      <c r="H12" s="61">
        <v>1925556.12</v>
      </c>
      <c r="I12" s="61">
        <v>218457.51</v>
      </c>
      <c r="J12" s="61">
        <v>50400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86440</v>
      </c>
      <c r="T12" s="61">
        <v>307500</v>
      </c>
      <c r="U12" s="61">
        <v>62416.01</v>
      </c>
      <c r="V12" s="61">
        <v>0</v>
      </c>
      <c r="W12" s="61">
        <v>0</v>
      </c>
      <c r="X12" s="61">
        <v>0</v>
      </c>
      <c r="Y12" s="61">
        <v>0</v>
      </c>
      <c r="Z12" s="61">
        <v>35163.07</v>
      </c>
      <c r="AA12" s="61">
        <v>7200</v>
      </c>
      <c r="AB12" s="61">
        <v>0</v>
      </c>
      <c r="AC12" s="61">
        <v>0</v>
      </c>
      <c r="AD12" s="61">
        <v>14722</v>
      </c>
      <c r="AE12" s="61">
        <v>0</v>
      </c>
      <c r="AF12" s="61">
        <v>0</v>
      </c>
      <c r="AG12" s="61">
        <v>0</v>
      </c>
      <c r="AH12" s="61">
        <v>0</v>
      </c>
      <c r="AI12" s="61">
        <v>2280</v>
      </c>
      <c r="AJ12" s="61">
        <v>1278</v>
      </c>
      <c r="AK12" s="61">
        <v>0</v>
      </c>
      <c r="AL12" s="61">
        <v>0</v>
      </c>
      <c r="AM12" s="61">
        <v>0</v>
      </c>
      <c r="AN12" s="61">
        <v>18189.13</v>
      </c>
      <c r="AO12" s="61">
        <v>0</v>
      </c>
      <c r="AP12" s="61">
        <v>50700</v>
      </c>
      <c r="AQ12" s="61">
        <v>0</v>
      </c>
      <c r="AR12" s="61">
        <v>46639.02</v>
      </c>
      <c r="AS12" s="61">
        <v>0</v>
      </c>
      <c r="AT12" s="61">
        <v>0</v>
      </c>
      <c r="AU12" s="61">
        <v>68912.77</v>
      </c>
      <c r="AV12" s="61">
        <v>1989.4</v>
      </c>
      <c r="AW12" s="61">
        <v>0</v>
      </c>
      <c r="AX12" s="61">
        <v>0</v>
      </c>
      <c r="AY12" s="61">
        <v>0</v>
      </c>
      <c r="AZ12" s="61">
        <v>0</v>
      </c>
      <c r="BA12" s="61">
        <v>1989.4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61"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61"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61">
        <v>0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61"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61">
        <v>0</v>
      </c>
      <c r="DI12" s="71">
        <v>0</v>
      </c>
    </row>
    <row r="13" spans="1:113" ht="15" customHeight="1">
      <c r="A13" s="62" t="s">
        <v>131</v>
      </c>
      <c r="B13" s="63"/>
      <c r="C13" s="63"/>
      <c r="D13" s="63" t="s">
        <v>132</v>
      </c>
      <c r="E13" s="61">
        <v>58393.2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58393.2</v>
      </c>
      <c r="U13" s="61">
        <v>47812.2</v>
      </c>
      <c r="V13" s="61">
        <v>600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5031</v>
      </c>
      <c r="AE13" s="61">
        <v>0</v>
      </c>
      <c r="AF13" s="61">
        <v>0</v>
      </c>
      <c r="AG13" s="61">
        <v>0</v>
      </c>
      <c r="AH13" s="61">
        <v>0</v>
      </c>
      <c r="AI13" s="61">
        <v>4950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61">
        <v>0</v>
      </c>
      <c r="BK13" s="61">
        <v>0</v>
      </c>
      <c r="BL13" s="61">
        <v>0</v>
      </c>
      <c r="BM13" s="61">
        <v>0</v>
      </c>
      <c r="BN13" s="61">
        <v>0</v>
      </c>
      <c r="BO13" s="61">
        <v>0</v>
      </c>
      <c r="BP13" s="61">
        <v>0</v>
      </c>
      <c r="BQ13" s="61">
        <v>0</v>
      </c>
      <c r="BR13" s="61">
        <v>0</v>
      </c>
      <c r="BS13" s="61">
        <v>0</v>
      </c>
      <c r="BT13" s="61">
        <v>0</v>
      </c>
      <c r="BU13" s="61">
        <v>0</v>
      </c>
      <c r="BV13" s="61">
        <v>0</v>
      </c>
      <c r="BW13" s="61">
        <v>0</v>
      </c>
      <c r="BX13" s="61">
        <v>0</v>
      </c>
      <c r="BY13" s="61">
        <v>0</v>
      </c>
      <c r="BZ13" s="61">
        <v>0</v>
      </c>
      <c r="CA13" s="61">
        <v>0</v>
      </c>
      <c r="CB13" s="61">
        <v>0</v>
      </c>
      <c r="CC13" s="61">
        <v>0</v>
      </c>
      <c r="CD13" s="61">
        <v>0</v>
      </c>
      <c r="CE13" s="61">
        <v>0</v>
      </c>
      <c r="CF13" s="61">
        <v>0</v>
      </c>
      <c r="CG13" s="61">
        <v>0</v>
      </c>
      <c r="CH13" s="61">
        <v>0</v>
      </c>
      <c r="CI13" s="61">
        <v>0</v>
      </c>
      <c r="CJ13" s="61">
        <v>0</v>
      </c>
      <c r="CK13" s="61">
        <v>0</v>
      </c>
      <c r="CL13" s="61">
        <v>0</v>
      </c>
      <c r="CM13" s="61">
        <v>0</v>
      </c>
      <c r="CN13" s="61">
        <v>0</v>
      </c>
      <c r="CO13" s="61">
        <v>0</v>
      </c>
      <c r="CP13" s="61">
        <v>0</v>
      </c>
      <c r="CQ13" s="61">
        <v>0</v>
      </c>
      <c r="CR13" s="61">
        <v>0</v>
      </c>
      <c r="CS13" s="61">
        <v>0</v>
      </c>
      <c r="CT13" s="61">
        <v>0</v>
      </c>
      <c r="CU13" s="61">
        <v>0</v>
      </c>
      <c r="CV13" s="61">
        <v>0</v>
      </c>
      <c r="CW13" s="61">
        <v>0</v>
      </c>
      <c r="CX13" s="61">
        <v>0</v>
      </c>
      <c r="CY13" s="61">
        <v>0</v>
      </c>
      <c r="CZ13" s="61">
        <v>0</v>
      </c>
      <c r="DA13" s="61">
        <v>0</v>
      </c>
      <c r="DB13" s="61">
        <v>0</v>
      </c>
      <c r="DC13" s="61">
        <v>0</v>
      </c>
      <c r="DD13" s="61">
        <v>0</v>
      </c>
      <c r="DE13" s="61">
        <v>0</v>
      </c>
      <c r="DF13" s="61">
        <v>0</v>
      </c>
      <c r="DG13" s="61">
        <v>0</v>
      </c>
      <c r="DH13" s="61">
        <v>0</v>
      </c>
      <c r="DI13" s="71">
        <v>0</v>
      </c>
    </row>
    <row r="14" spans="1:113" ht="15" customHeight="1">
      <c r="A14" s="62" t="s">
        <v>133</v>
      </c>
      <c r="B14" s="63"/>
      <c r="C14" s="63"/>
      <c r="D14" s="63" t="s">
        <v>134</v>
      </c>
      <c r="E14" s="61">
        <v>263654.7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263654.7</v>
      </c>
      <c r="U14" s="61">
        <v>102830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36834</v>
      </c>
      <c r="AE14" s="61">
        <v>0</v>
      </c>
      <c r="AF14" s="61">
        <v>0</v>
      </c>
      <c r="AG14" s="61">
        <v>0</v>
      </c>
      <c r="AH14" s="61">
        <v>0</v>
      </c>
      <c r="AI14" s="61">
        <v>5371.5</v>
      </c>
      <c r="AJ14" s="61">
        <v>0</v>
      </c>
      <c r="AK14" s="61">
        <v>0</v>
      </c>
      <c r="AL14" s="61">
        <v>0</v>
      </c>
      <c r="AM14" s="61">
        <v>0</v>
      </c>
      <c r="AN14" s="61">
        <v>90355.2</v>
      </c>
      <c r="AO14" s="61">
        <v>0</v>
      </c>
      <c r="AP14" s="61">
        <v>0</v>
      </c>
      <c r="AQ14" s="61">
        <v>0</v>
      </c>
      <c r="AR14" s="61">
        <v>28264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0</v>
      </c>
      <c r="BP14" s="61">
        <v>0</v>
      </c>
      <c r="BQ14" s="61">
        <v>0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  <c r="BY14" s="61">
        <v>0</v>
      </c>
      <c r="BZ14" s="61">
        <v>0</v>
      </c>
      <c r="CA14" s="61">
        <v>0</v>
      </c>
      <c r="CB14" s="61">
        <v>0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0</v>
      </c>
      <c r="CI14" s="61">
        <v>0</v>
      </c>
      <c r="CJ14" s="61">
        <v>0</v>
      </c>
      <c r="CK14" s="61">
        <v>0</v>
      </c>
      <c r="CL14" s="61">
        <v>0</v>
      </c>
      <c r="CM14" s="61">
        <v>0</v>
      </c>
      <c r="CN14" s="61">
        <v>0</v>
      </c>
      <c r="CO14" s="61">
        <v>0</v>
      </c>
      <c r="CP14" s="61">
        <v>0</v>
      </c>
      <c r="CQ14" s="61">
        <v>0</v>
      </c>
      <c r="CR14" s="61">
        <v>0</v>
      </c>
      <c r="CS14" s="61">
        <v>0</v>
      </c>
      <c r="CT14" s="61">
        <v>0</v>
      </c>
      <c r="CU14" s="61">
        <v>0</v>
      </c>
      <c r="CV14" s="61">
        <v>0</v>
      </c>
      <c r="CW14" s="61">
        <v>0</v>
      </c>
      <c r="CX14" s="61">
        <v>0</v>
      </c>
      <c r="CY14" s="61">
        <v>0</v>
      </c>
      <c r="CZ14" s="61">
        <v>0</v>
      </c>
      <c r="DA14" s="61">
        <v>0</v>
      </c>
      <c r="DB14" s="61">
        <v>0</v>
      </c>
      <c r="DC14" s="61">
        <v>0</v>
      </c>
      <c r="DD14" s="61">
        <v>0</v>
      </c>
      <c r="DE14" s="61">
        <v>0</v>
      </c>
      <c r="DF14" s="61">
        <v>0</v>
      </c>
      <c r="DG14" s="61">
        <v>0</v>
      </c>
      <c r="DH14" s="61">
        <v>0</v>
      </c>
      <c r="DI14" s="71">
        <v>0</v>
      </c>
    </row>
    <row r="15" spans="1:113" ht="15" customHeight="1">
      <c r="A15" s="62" t="s">
        <v>135</v>
      </c>
      <c r="B15" s="63"/>
      <c r="C15" s="63"/>
      <c r="D15" s="63" t="s">
        <v>136</v>
      </c>
      <c r="E15" s="61">
        <v>412726.48</v>
      </c>
      <c r="F15" s="61">
        <v>412726.48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367363.72</v>
      </c>
      <c r="M15" s="61">
        <v>0</v>
      </c>
      <c r="N15" s="61">
        <v>0</v>
      </c>
      <c r="O15" s="61">
        <v>0</v>
      </c>
      <c r="P15" s="61">
        <v>45362.76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61">
        <v>0</v>
      </c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61">
        <v>0</v>
      </c>
      <c r="DI15" s="71">
        <v>0</v>
      </c>
    </row>
    <row r="16" spans="1:113" ht="15" customHeight="1">
      <c r="A16" s="62" t="s">
        <v>137</v>
      </c>
      <c r="B16" s="63"/>
      <c r="C16" s="63"/>
      <c r="D16" s="63" t="s">
        <v>138</v>
      </c>
      <c r="E16" s="61">
        <v>367363.72</v>
      </c>
      <c r="F16" s="61">
        <v>367363.72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367363.72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1">
        <v>0</v>
      </c>
      <c r="BN16" s="61">
        <v>0</v>
      </c>
      <c r="BO16" s="61">
        <v>0</v>
      </c>
      <c r="BP16" s="61">
        <v>0</v>
      </c>
      <c r="BQ16" s="61">
        <v>0</v>
      </c>
      <c r="BR16" s="61">
        <v>0</v>
      </c>
      <c r="BS16" s="61">
        <v>0</v>
      </c>
      <c r="BT16" s="61">
        <v>0</v>
      </c>
      <c r="BU16" s="61">
        <v>0</v>
      </c>
      <c r="BV16" s="61">
        <v>0</v>
      </c>
      <c r="BW16" s="61">
        <v>0</v>
      </c>
      <c r="BX16" s="61">
        <v>0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0</v>
      </c>
      <c r="CG16" s="61">
        <v>0</v>
      </c>
      <c r="CH16" s="61">
        <v>0</v>
      </c>
      <c r="CI16" s="61">
        <v>0</v>
      </c>
      <c r="CJ16" s="61">
        <v>0</v>
      </c>
      <c r="CK16" s="61">
        <v>0</v>
      </c>
      <c r="CL16" s="61">
        <v>0</v>
      </c>
      <c r="CM16" s="61">
        <v>0</v>
      </c>
      <c r="CN16" s="61">
        <v>0</v>
      </c>
      <c r="CO16" s="61">
        <v>0</v>
      </c>
      <c r="CP16" s="61">
        <v>0</v>
      </c>
      <c r="CQ16" s="61">
        <v>0</v>
      </c>
      <c r="CR16" s="61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61">
        <v>0</v>
      </c>
      <c r="CZ16" s="61">
        <v>0</v>
      </c>
      <c r="DA16" s="61">
        <v>0</v>
      </c>
      <c r="DB16" s="61">
        <v>0</v>
      </c>
      <c r="DC16" s="61">
        <v>0</v>
      </c>
      <c r="DD16" s="61">
        <v>0</v>
      </c>
      <c r="DE16" s="61">
        <v>0</v>
      </c>
      <c r="DF16" s="61">
        <v>0</v>
      </c>
      <c r="DG16" s="61">
        <v>0</v>
      </c>
      <c r="DH16" s="61">
        <v>0</v>
      </c>
      <c r="DI16" s="71">
        <v>0</v>
      </c>
    </row>
    <row r="17" spans="1:113" ht="15" customHeight="1">
      <c r="A17" s="62" t="s">
        <v>139</v>
      </c>
      <c r="B17" s="63"/>
      <c r="C17" s="63"/>
      <c r="D17" s="63" t="s">
        <v>140</v>
      </c>
      <c r="E17" s="61">
        <v>367363.72</v>
      </c>
      <c r="F17" s="61">
        <v>367363.72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367363.72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0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0</v>
      </c>
      <c r="BO17" s="61">
        <v>0</v>
      </c>
      <c r="BP17" s="61">
        <v>0</v>
      </c>
      <c r="BQ17" s="61">
        <v>0</v>
      </c>
      <c r="BR17" s="61">
        <v>0</v>
      </c>
      <c r="BS17" s="61">
        <v>0</v>
      </c>
      <c r="BT17" s="61">
        <v>0</v>
      </c>
      <c r="BU17" s="61">
        <v>0</v>
      </c>
      <c r="BV17" s="61">
        <v>0</v>
      </c>
      <c r="BW17" s="61">
        <v>0</v>
      </c>
      <c r="BX17" s="61">
        <v>0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0</v>
      </c>
      <c r="CG17" s="61">
        <v>0</v>
      </c>
      <c r="CH17" s="61">
        <v>0</v>
      </c>
      <c r="CI17" s="61">
        <v>0</v>
      </c>
      <c r="CJ17" s="61">
        <v>0</v>
      </c>
      <c r="CK17" s="61">
        <v>0</v>
      </c>
      <c r="CL17" s="61">
        <v>0</v>
      </c>
      <c r="CM17" s="61">
        <v>0</v>
      </c>
      <c r="CN17" s="61">
        <v>0</v>
      </c>
      <c r="CO17" s="61">
        <v>0</v>
      </c>
      <c r="CP17" s="61">
        <v>0</v>
      </c>
      <c r="CQ17" s="61">
        <v>0</v>
      </c>
      <c r="CR17" s="61">
        <v>0</v>
      </c>
      <c r="CS17" s="61">
        <v>0</v>
      </c>
      <c r="CT17" s="61">
        <v>0</v>
      </c>
      <c r="CU17" s="61">
        <v>0</v>
      </c>
      <c r="CV17" s="61">
        <v>0</v>
      </c>
      <c r="CW17" s="61">
        <v>0</v>
      </c>
      <c r="CX17" s="61">
        <v>0</v>
      </c>
      <c r="CY17" s="61">
        <v>0</v>
      </c>
      <c r="CZ17" s="61">
        <v>0</v>
      </c>
      <c r="DA17" s="61">
        <v>0</v>
      </c>
      <c r="DB17" s="61">
        <v>0</v>
      </c>
      <c r="DC17" s="61">
        <v>0</v>
      </c>
      <c r="DD17" s="61">
        <v>0</v>
      </c>
      <c r="DE17" s="61">
        <v>0</v>
      </c>
      <c r="DF17" s="61">
        <v>0</v>
      </c>
      <c r="DG17" s="61">
        <v>0</v>
      </c>
      <c r="DH17" s="61">
        <v>0</v>
      </c>
      <c r="DI17" s="71">
        <v>0</v>
      </c>
    </row>
    <row r="18" spans="1:113" ht="15" customHeight="1">
      <c r="A18" s="62" t="s">
        <v>141</v>
      </c>
      <c r="B18" s="63"/>
      <c r="C18" s="63"/>
      <c r="D18" s="63" t="s">
        <v>142</v>
      </c>
      <c r="E18" s="61">
        <v>45362.76</v>
      </c>
      <c r="F18" s="61">
        <v>45362.76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45362.76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0</v>
      </c>
      <c r="AV18" s="61">
        <v>0</v>
      </c>
      <c r="AW18" s="61">
        <v>0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0</v>
      </c>
      <c r="BT18" s="61">
        <v>0</v>
      </c>
      <c r="BU18" s="61">
        <v>0</v>
      </c>
      <c r="BV18" s="61">
        <v>0</v>
      </c>
      <c r="BW18" s="61">
        <v>0</v>
      </c>
      <c r="BX18" s="61">
        <v>0</v>
      </c>
      <c r="BY18" s="61">
        <v>0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0</v>
      </c>
      <c r="CF18" s="61">
        <v>0</v>
      </c>
      <c r="CG18" s="61">
        <v>0</v>
      </c>
      <c r="CH18" s="61">
        <v>0</v>
      </c>
      <c r="CI18" s="61">
        <v>0</v>
      </c>
      <c r="CJ18" s="61">
        <v>0</v>
      </c>
      <c r="CK18" s="61">
        <v>0</v>
      </c>
      <c r="CL18" s="61">
        <v>0</v>
      </c>
      <c r="CM18" s="61">
        <v>0</v>
      </c>
      <c r="CN18" s="61">
        <v>0</v>
      </c>
      <c r="CO18" s="61">
        <v>0</v>
      </c>
      <c r="CP18" s="61">
        <v>0</v>
      </c>
      <c r="CQ18" s="61">
        <v>0</v>
      </c>
      <c r="CR18" s="61">
        <v>0</v>
      </c>
      <c r="CS18" s="61">
        <v>0</v>
      </c>
      <c r="CT18" s="61">
        <v>0</v>
      </c>
      <c r="CU18" s="61">
        <v>0</v>
      </c>
      <c r="CV18" s="61">
        <v>0</v>
      </c>
      <c r="CW18" s="61">
        <v>0</v>
      </c>
      <c r="CX18" s="61">
        <v>0</v>
      </c>
      <c r="CY18" s="61">
        <v>0</v>
      </c>
      <c r="CZ18" s="61">
        <v>0</v>
      </c>
      <c r="DA18" s="61">
        <v>0</v>
      </c>
      <c r="DB18" s="61">
        <v>0</v>
      </c>
      <c r="DC18" s="61">
        <v>0</v>
      </c>
      <c r="DD18" s="61">
        <v>0</v>
      </c>
      <c r="DE18" s="61">
        <v>0</v>
      </c>
      <c r="DF18" s="61">
        <v>0</v>
      </c>
      <c r="DG18" s="61">
        <v>0</v>
      </c>
      <c r="DH18" s="61">
        <v>0</v>
      </c>
      <c r="DI18" s="71">
        <v>0</v>
      </c>
    </row>
    <row r="19" spans="1:113" ht="15" customHeight="1">
      <c r="A19" s="62" t="s">
        <v>143</v>
      </c>
      <c r="B19" s="63"/>
      <c r="C19" s="63"/>
      <c r="D19" s="63" t="s">
        <v>144</v>
      </c>
      <c r="E19" s="61">
        <v>2063.79</v>
      </c>
      <c r="F19" s="61">
        <v>2063.79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2063.79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0</v>
      </c>
      <c r="AV19" s="61">
        <v>0</v>
      </c>
      <c r="AW19" s="61">
        <v>0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0</v>
      </c>
      <c r="BI19" s="61">
        <v>0</v>
      </c>
      <c r="BJ19" s="61">
        <v>0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1">
        <v>0</v>
      </c>
      <c r="BR19" s="61">
        <v>0</v>
      </c>
      <c r="BS19" s="61">
        <v>0</v>
      </c>
      <c r="BT19" s="61">
        <v>0</v>
      </c>
      <c r="BU19" s="61">
        <v>0</v>
      </c>
      <c r="BV19" s="61">
        <v>0</v>
      </c>
      <c r="BW19" s="61">
        <v>0</v>
      </c>
      <c r="BX19" s="61">
        <v>0</v>
      </c>
      <c r="BY19" s="61">
        <v>0</v>
      </c>
      <c r="BZ19" s="61">
        <v>0</v>
      </c>
      <c r="CA19" s="61">
        <v>0</v>
      </c>
      <c r="CB19" s="61">
        <v>0</v>
      </c>
      <c r="CC19" s="61">
        <v>0</v>
      </c>
      <c r="CD19" s="61">
        <v>0</v>
      </c>
      <c r="CE19" s="61">
        <v>0</v>
      </c>
      <c r="CF19" s="61">
        <v>0</v>
      </c>
      <c r="CG19" s="61">
        <v>0</v>
      </c>
      <c r="CH19" s="61">
        <v>0</v>
      </c>
      <c r="CI19" s="61">
        <v>0</v>
      </c>
      <c r="CJ19" s="61">
        <v>0</v>
      </c>
      <c r="CK19" s="61">
        <v>0</v>
      </c>
      <c r="CL19" s="61">
        <v>0</v>
      </c>
      <c r="CM19" s="61">
        <v>0</v>
      </c>
      <c r="CN19" s="61">
        <v>0</v>
      </c>
      <c r="CO19" s="61">
        <v>0</v>
      </c>
      <c r="CP19" s="61">
        <v>0</v>
      </c>
      <c r="CQ19" s="61">
        <v>0</v>
      </c>
      <c r="CR19" s="61">
        <v>0</v>
      </c>
      <c r="CS19" s="61">
        <v>0</v>
      </c>
      <c r="CT19" s="61">
        <v>0</v>
      </c>
      <c r="CU19" s="61">
        <v>0</v>
      </c>
      <c r="CV19" s="61">
        <v>0</v>
      </c>
      <c r="CW19" s="61">
        <v>0</v>
      </c>
      <c r="CX19" s="61">
        <v>0</v>
      </c>
      <c r="CY19" s="61">
        <v>0</v>
      </c>
      <c r="CZ19" s="61">
        <v>0</v>
      </c>
      <c r="DA19" s="61">
        <v>0</v>
      </c>
      <c r="DB19" s="61">
        <v>0</v>
      </c>
      <c r="DC19" s="61">
        <v>0</v>
      </c>
      <c r="DD19" s="61">
        <v>0</v>
      </c>
      <c r="DE19" s="61">
        <v>0</v>
      </c>
      <c r="DF19" s="61">
        <v>0</v>
      </c>
      <c r="DG19" s="61">
        <v>0</v>
      </c>
      <c r="DH19" s="61">
        <v>0</v>
      </c>
      <c r="DI19" s="71">
        <v>0</v>
      </c>
    </row>
    <row r="20" spans="1:113" ht="15" customHeight="1">
      <c r="A20" s="62" t="s">
        <v>145</v>
      </c>
      <c r="B20" s="63"/>
      <c r="C20" s="63"/>
      <c r="D20" s="63" t="s">
        <v>146</v>
      </c>
      <c r="E20" s="61">
        <v>2296</v>
      </c>
      <c r="F20" s="61">
        <v>2296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2296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0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61">
        <v>0</v>
      </c>
      <c r="BK20" s="61">
        <v>0</v>
      </c>
      <c r="BL20" s="61">
        <v>0</v>
      </c>
      <c r="BM20" s="61">
        <v>0</v>
      </c>
      <c r="BN20" s="61">
        <v>0</v>
      </c>
      <c r="BO20" s="61">
        <v>0</v>
      </c>
      <c r="BP20" s="61">
        <v>0</v>
      </c>
      <c r="BQ20" s="61">
        <v>0</v>
      </c>
      <c r="BR20" s="61">
        <v>0</v>
      </c>
      <c r="BS20" s="61">
        <v>0</v>
      </c>
      <c r="BT20" s="61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0</v>
      </c>
      <c r="BZ20" s="61">
        <v>0</v>
      </c>
      <c r="CA20" s="61">
        <v>0</v>
      </c>
      <c r="CB20" s="61">
        <v>0</v>
      </c>
      <c r="CC20" s="61">
        <v>0</v>
      </c>
      <c r="CD20" s="61">
        <v>0</v>
      </c>
      <c r="CE20" s="61">
        <v>0</v>
      </c>
      <c r="CF20" s="61">
        <v>0</v>
      </c>
      <c r="CG20" s="61">
        <v>0</v>
      </c>
      <c r="CH20" s="61">
        <v>0</v>
      </c>
      <c r="CI20" s="61">
        <v>0</v>
      </c>
      <c r="CJ20" s="61">
        <v>0</v>
      </c>
      <c r="CK20" s="61">
        <v>0</v>
      </c>
      <c r="CL20" s="61">
        <v>0</v>
      </c>
      <c r="CM20" s="61">
        <v>0</v>
      </c>
      <c r="CN20" s="61">
        <v>0</v>
      </c>
      <c r="CO20" s="61">
        <v>0</v>
      </c>
      <c r="CP20" s="61">
        <v>0</v>
      </c>
      <c r="CQ20" s="61">
        <v>0</v>
      </c>
      <c r="CR20" s="61">
        <v>0</v>
      </c>
      <c r="CS20" s="61">
        <v>0</v>
      </c>
      <c r="CT20" s="61">
        <v>0</v>
      </c>
      <c r="CU20" s="61">
        <v>0</v>
      </c>
      <c r="CV20" s="61">
        <v>0</v>
      </c>
      <c r="CW20" s="61">
        <v>0</v>
      </c>
      <c r="CX20" s="61">
        <v>0</v>
      </c>
      <c r="CY20" s="61">
        <v>0</v>
      </c>
      <c r="CZ20" s="61">
        <v>0</v>
      </c>
      <c r="DA20" s="61">
        <v>0</v>
      </c>
      <c r="DB20" s="61">
        <v>0</v>
      </c>
      <c r="DC20" s="61">
        <v>0</v>
      </c>
      <c r="DD20" s="61">
        <v>0</v>
      </c>
      <c r="DE20" s="61">
        <v>0</v>
      </c>
      <c r="DF20" s="61">
        <v>0</v>
      </c>
      <c r="DG20" s="61">
        <v>0</v>
      </c>
      <c r="DH20" s="61">
        <v>0</v>
      </c>
      <c r="DI20" s="71">
        <v>0</v>
      </c>
    </row>
    <row r="21" spans="1:113" ht="15" customHeight="1">
      <c r="A21" s="62" t="s">
        <v>147</v>
      </c>
      <c r="B21" s="63"/>
      <c r="C21" s="63"/>
      <c r="D21" s="63" t="s">
        <v>148</v>
      </c>
      <c r="E21" s="61">
        <v>41002.97</v>
      </c>
      <c r="F21" s="61">
        <v>41002.97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41002.97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0</v>
      </c>
      <c r="AU21" s="61">
        <v>0</v>
      </c>
      <c r="AV21" s="61">
        <v>0</v>
      </c>
      <c r="AW21" s="61">
        <v>0</v>
      </c>
      <c r="AX21" s="61">
        <v>0</v>
      </c>
      <c r="AY21" s="61">
        <v>0</v>
      </c>
      <c r="AZ21" s="61">
        <v>0</v>
      </c>
      <c r="BA21" s="61">
        <v>0</v>
      </c>
      <c r="BB21" s="61">
        <v>0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0</v>
      </c>
      <c r="BL21" s="61">
        <v>0</v>
      </c>
      <c r="BM21" s="61">
        <v>0</v>
      </c>
      <c r="BN21" s="61">
        <v>0</v>
      </c>
      <c r="BO21" s="61">
        <v>0</v>
      </c>
      <c r="BP21" s="61">
        <v>0</v>
      </c>
      <c r="BQ21" s="61">
        <v>0</v>
      </c>
      <c r="BR21" s="61">
        <v>0</v>
      </c>
      <c r="BS21" s="61">
        <v>0</v>
      </c>
      <c r="BT21" s="61">
        <v>0</v>
      </c>
      <c r="BU21" s="61">
        <v>0</v>
      </c>
      <c r="BV21" s="61">
        <v>0</v>
      </c>
      <c r="BW21" s="61">
        <v>0</v>
      </c>
      <c r="BX21" s="61">
        <v>0</v>
      </c>
      <c r="BY21" s="61">
        <v>0</v>
      </c>
      <c r="BZ21" s="61">
        <v>0</v>
      </c>
      <c r="CA21" s="61">
        <v>0</v>
      </c>
      <c r="CB21" s="61">
        <v>0</v>
      </c>
      <c r="CC21" s="61">
        <v>0</v>
      </c>
      <c r="CD21" s="61">
        <v>0</v>
      </c>
      <c r="CE21" s="61">
        <v>0</v>
      </c>
      <c r="CF21" s="61">
        <v>0</v>
      </c>
      <c r="CG21" s="61">
        <v>0</v>
      </c>
      <c r="CH21" s="61">
        <v>0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0</v>
      </c>
      <c r="CR21" s="61">
        <v>0</v>
      </c>
      <c r="CS21" s="61">
        <v>0</v>
      </c>
      <c r="CT21" s="61">
        <v>0</v>
      </c>
      <c r="CU21" s="61">
        <v>0</v>
      </c>
      <c r="CV21" s="61">
        <v>0</v>
      </c>
      <c r="CW21" s="61">
        <v>0</v>
      </c>
      <c r="CX21" s="61">
        <v>0</v>
      </c>
      <c r="CY21" s="61">
        <v>0</v>
      </c>
      <c r="CZ21" s="61">
        <v>0</v>
      </c>
      <c r="DA21" s="61">
        <v>0</v>
      </c>
      <c r="DB21" s="61">
        <v>0</v>
      </c>
      <c r="DC21" s="61">
        <v>0</v>
      </c>
      <c r="DD21" s="61">
        <v>0</v>
      </c>
      <c r="DE21" s="61">
        <v>0</v>
      </c>
      <c r="DF21" s="61">
        <v>0</v>
      </c>
      <c r="DG21" s="61">
        <v>0</v>
      </c>
      <c r="DH21" s="61">
        <v>0</v>
      </c>
      <c r="DI21" s="71">
        <v>0</v>
      </c>
    </row>
    <row r="22" spans="1:113" ht="15" customHeight="1">
      <c r="A22" s="62" t="s">
        <v>149</v>
      </c>
      <c r="B22" s="63"/>
      <c r="C22" s="63"/>
      <c r="D22" s="63" t="s">
        <v>150</v>
      </c>
      <c r="E22" s="61">
        <v>226648.12</v>
      </c>
      <c r="F22" s="61">
        <v>226648.12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183682.28</v>
      </c>
      <c r="O22" s="61">
        <v>37665.84</v>
      </c>
      <c r="P22" s="61">
        <v>0</v>
      </c>
      <c r="Q22" s="61">
        <v>0</v>
      </c>
      <c r="R22" s="61">
        <v>5300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61">
        <v>0</v>
      </c>
      <c r="BC22" s="61">
        <v>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61">
        <v>0</v>
      </c>
      <c r="BK22" s="61">
        <v>0</v>
      </c>
      <c r="BL22" s="61">
        <v>0</v>
      </c>
      <c r="BM22" s="61">
        <v>0</v>
      </c>
      <c r="BN22" s="61">
        <v>0</v>
      </c>
      <c r="BO22" s="61">
        <v>0</v>
      </c>
      <c r="BP22" s="61">
        <v>0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0</v>
      </c>
      <c r="CB22" s="61">
        <v>0</v>
      </c>
      <c r="CC22" s="61">
        <v>0</v>
      </c>
      <c r="CD22" s="61">
        <v>0</v>
      </c>
      <c r="CE22" s="61">
        <v>0</v>
      </c>
      <c r="CF22" s="61">
        <v>0</v>
      </c>
      <c r="CG22" s="61">
        <v>0</v>
      </c>
      <c r="CH22" s="61">
        <v>0</v>
      </c>
      <c r="CI22" s="61">
        <v>0</v>
      </c>
      <c r="CJ22" s="61">
        <v>0</v>
      </c>
      <c r="CK22" s="61">
        <v>0</v>
      </c>
      <c r="CL22" s="61">
        <v>0</v>
      </c>
      <c r="CM22" s="61">
        <v>0</v>
      </c>
      <c r="CN22" s="61">
        <v>0</v>
      </c>
      <c r="CO22" s="61">
        <v>0</v>
      </c>
      <c r="CP22" s="61">
        <v>0</v>
      </c>
      <c r="CQ22" s="61">
        <v>0</v>
      </c>
      <c r="CR22" s="61">
        <v>0</v>
      </c>
      <c r="CS22" s="61">
        <v>0</v>
      </c>
      <c r="CT22" s="61">
        <v>0</v>
      </c>
      <c r="CU22" s="61">
        <v>0</v>
      </c>
      <c r="CV22" s="61">
        <v>0</v>
      </c>
      <c r="CW22" s="61">
        <v>0</v>
      </c>
      <c r="CX22" s="61">
        <v>0</v>
      </c>
      <c r="CY22" s="61">
        <v>0</v>
      </c>
      <c r="CZ22" s="61">
        <v>0</v>
      </c>
      <c r="DA22" s="61">
        <v>0</v>
      </c>
      <c r="DB22" s="61">
        <v>0</v>
      </c>
      <c r="DC22" s="61">
        <v>0</v>
      </c>
      <c r="DD22" s="61">
        <v>0</v>
      </c>
      <c r="DE22" s="61">
        <v>0</v>
      </c>
      <c r="DF22" s="61">
        <v>0</v>
      </c>
      <c r="DG22" s="61">
        <v>0</v>
      </c>
      <c r="DH22" s="61">
        <v>0</v>
      </c>
      <c r="DI22" s="71">
        <v>0</v>
      </c>
    </row>
    <row r="23" spans="1:113" ht="15" customHeight="1">
      <c r="A23" s="62" t="s">
        <v>151</v>
      </c>
      <c r="B23" s="63"/>
      <c r="C23" s="63"/>
      <c r="D23" s="63" t="s">
        <v>152</v>
      </c>
      <c r="E23" s="61">
        <v>42965.84</v>
      </c>
      <c r="F23" s="61">
        <v>42965.84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37665.84</v>
      </c>
      <c r="P23" s="61">
        <v>0</v>
      </c>
      <c r="Q23" s="61">
        <v>0</v>
      </c>
      <c r="R23" s="61">
        <v>5300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P23" s="61">
        <v>0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61">
        <v>0</v>
      </c>
      <c r="BW23" s="61">
        <v>0</v>
      </c>
      <c r="BX23" s="61">
        <v>0</v>
      </c>
      <c r="BY23" s="61">
        <v>0</v>
      </c>
      <c r="BZ23" s="61">
        <v>0</v>
      </c>
      <c r="CA23" s="61">
        <v>0</v>
      </c>
      <c r="CB23" s="61">
        <v>0</v>
      </c>
      <c r="CC23" s="61">
        <v>0</v>
      </c>
      <c r="CD23" s="61">
        <v>0</v>
      </c>
      <c r="CE23" s="61">
        <v>0</v>
      </c>
      <c r="CF23" s="61">
        <v>0</v>
      </c>
      <c r="CG23" s="61">
        <v>0</v>
      </c>
      <c r="CH23" s="61">
        <v>0</v>
      </c>
      <c r="CI23" s="61">
        <v>0</v>
      </c>
      <c r="CJ23" s="61">
        <v>0</v>
      </c>
      <c r="CK23" s="61">
        <v>0</v>
      </c>
      <c r="CL23" s="61">
        <v>0</v>
      </c>
      <c r="CM23" s="61">
        <v>0</v>
      </c>
      <c r="CN23" s="61">
        <v>0</v>
      </c>
      <c r="CO23" s="61">
        <v>0</v>
      </c>
      <c r="CP23" s="61">
        <v>0</v>
      </c>
      <c r="CQ23" s="61">
        <v>0</v>
      </c>
      <c r="CR23" s="61">
        <v>0</v>
      </c>
      <c r="CS23" s="61">
        <v>0</v>
      </c>
      <c r="CT23" s="61">
        <v>0</v>
      </c>
      <c r="CU23" s="61">
        <v>0</v>
      </c>
      <c r="CV23" s="61">
        <v>0</v>
      </c>
      <c r="CW23" s="61">
        <v>0</v>
      </c>
      <c r="CX23" s="61">
        <v>0</v>
      </c>
      <c r="CY23" s="61">
        <v>0</v>
      </c>
      <c r="CZ23" s="61">
        <v>0</v>
      </c>
      <c r="DA23" s="61">
        <v>0</v>
      </c>
      <c r="DB23" s="61">
        <v>0</v>
      </c>
      <c r="DC23" s="61">
        <v>0</v>
      </c>
      <c r="DD23" s="61">
        <v>0</v>
      </c>
      <c r="DE23" s="61">
        <v>0</v>
      </c>
      <c r="DF23" s="61">
        <v>0</v>
      </c>
      <c r="DG23" s="61">
        <v>0</v>
      </c>
      <c r="DH23" s="61">
        <v>0</v>
      </c>
      <c r="DI23" s="71">
        <v>0</v>
      </c>
    </row>
    <row r="24" spans="1:113" ht="15" customHeight="1">
      <c r="A24" s="62" t="s">
        <v>153</v>
      </c>
      <c r="B24" s="63"/>
      <c r="C24" s="63"/>
      <c r="D24" s="63" t="s">
        <v>154</v>
      </c>
      <c r="E24" s="61">
        <v>37665.84</v>
      </c>
      <c r="F24" s="61">
        <v>37665.84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37665.84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61">
        <v>0</v>
      </c>
      <c r="BP24" s="61">
        <v>0</v>
      </c>
      <c r="BQ24" s="61">
        <v>0</v>
      </c>
      <c r="BR24" s="61">
        <v>0</v>
      </c>
      <c r="BS24" s="61">
        <v>0</v>
      </c>
      <c r="BT24" s="61">
        <v>0</v>
      </c>
      <c r="BU24" s="61">
        <v>0</v>
      </c>
      <c r="BV24" s="61">
        <v>0</v>
      </c>
      <c r="BW24" s="61">
        <v>0</v>
      </c>
      <c r="BX24" s="61">
        <v>0</v>
      </c>
      <c r="BY24" s="61">
        <v>0</v>
      </c>
      <c r="BZ24" s="61">
        <v>0</v>
      </c>
      <c r="CA24" s="61">
        <v>0</v>
      </c>
      <c r="CB24" s="61">
        <v>0</v>
      </c>
      <c r="CC24" s="61">
        <v>0</v>
      </c>
      <c r="CD24" s="61">
        <v>0</v>
      </c>
      <c r="CE24" s="61">
        <v>0</v>
      </c>
      <c r="CF24" s="61">
        <v>0</v>
      </c>
      <c r="CG24" s="61">
        <v>0</v>
      </c>
      <c r="CH24" s="61">
        <v>0</v>
      </c>
      <c r="CI24" s="61">
        <v>0</v>
      </c>
      <c r="CJ24" s="61">
        <v>0</v>
      </c>
      <c r="CK24" s="61">
        <v>0</v>
      </c>
      <c r="CL24" s="61">
        <v>0</v>
      </c>
      <c r="CM24" s="61">
        <v>0</v>
      </c>
      <c r="CN24" s="61">
        <v>0</v>
      </c>
      <c r="CO24" s="61">
        <v>0</v>
      </c>
      <c r="CP24" s="61">
        <v>0</v>
      </c>
      <c r="CQ24" s="61">
        <v>0</v>
      </c>
      <c r="CR24" s="61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61">
        <v>0</v>
      </c>
      <c r="CZ24" s="61">
        <v>0</v>
      </c>
      <c r="DA24" s="61">
        <v>0</v>
      </c>
      <c r="DB24" s="61">
        <v>0</v>
      </c>
      <c r="DC24" s="61">
        <v>0</v>
      </c>
      <c r="DD24" s="61">
        <v>0</v>
      </c>
      <c r="DE24" s="61">
        <v>0</v>
      </c>
      <c r="DF24" s="61">
        <v>0</v>
      </c>
      <c r="DG24" s="61">
        <v>0</v>
      </c>
      <c r="DH24" s="61">
        <v>0</v>
      </c>
      <c r="DI24" s="71">
        <v>0</v>
      </c>
    </row>
    <row r="25" spans="1:113" ht="15" customHeight="1">
      <c r="A25" s="62" t="s">
        <v>155</v>
      </c>
      <c r="B25" s="63"/>
      <c r="C25" s="63"/>
      <c r="D25" s="63" t="s">
        <v>156</v>
      </c>
      <c r="E25" s="61">
        <v>5300</v>
      </c>
      <c r="F25" s="61">
        <v>5300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5300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0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0</v>
      </c>
      <c r="AU25" s="61">
        <v>0</v>
      </c>
      <c r="AV25" s="61">
        <v>0</v>
      </c>
      <c r="AW25" s="61">
        <v>0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  <c r="BQ25" s="61">
        <v>0</v>
      </c>
      <c r="BR25" s="61">
        <v>0</v>
      </c>
      <c r="BS25" s="61">
        <v>0</v>
      </c>
      <c r="BT25" s="61">
        <v>0</v>
      </c>
      <c r="BU25" s="61">
        <v>0</v>
      </c>
      <c r="BV25" s="61">
        <v>0</v>
      </c>
      <c r="BW25" s="61">
        <v>0</v>
      </c>
      <c r="BX25" s="61">
        <v>0</v>
      </c>
      <c r="BY25" s="61">
        <v>0</v>
      </c>
      <c r="BZ25" s="61">
        <v>0</v>
      </c>
      <c r="CA25" s="61">
        <v>0</v>
      </c>
      <c r="CB25" s="61">
        <v>0</v>
      </c>
      <c r="CC25" s="61">
        <v>0</v>
      </c>
      <c r="CD25" s="61">
        <v>0</v>
      </c>
      <c r="CE25" s="61">
        <v>0</v>
      </c>
      <c r="CF25" s="61">
        <v>0</v>
      </c>
      <c r="CG25" s="61">
        <v>0</v>
      </c>
      <c r="CH25" s="61">
        <v>0</v>
      </c>
      <c r="CI25" s="61">
        <v>0</v>
      </c>
      <c r="CJ25" s="61">
        <v>0</v>
      </c>
      <c r="CK25" s="61">
        <v>0</v>
      </c>
      <c r="CL25" s="61">
        <v>0</v>
      </c>
      <c r="CM25" s="61">
        <v>0</v>
      </c>
      <c r="CN25" s="61">
        <v>0</v>
      </c>
      <c r="CO25" s="61">
        <v>0</v>
      </c>
      <c r="CP25" s="61">
        <v>0</v>
      </c>
      <c r="CQ25" s="61">
        <v>0</v>
      </c>
      <c r="CR25" s="61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61">
        <v>0</v>
      </c>
      <c r="CZ25" s="61">
        <v>0</v>
      </c>
      <c r="DA25" s="61">
        <v>0</v>
      </c>
      <c r="DB25" s="61">
        <v>0</v>
      </c>
      <c r="DC25" s="61">
        <v>0</v>
      </c>
      <c r="DD25" s="61">
        <v>0</v>
      </c>
      <c r="DE25" s="61">
        <v>0</v>
      </c>
      <c r="DF25" s="61">
        <v>0</v>
      </c>
      <c r="DG25" s="61">
        <v>0</v>
      </c>
      <c r="DH25" s="61">
        <v>0</v>
      </c>
      <c r="DI25" s="71">
        <v>0</v>
      </c>
    </row>
    <row r="26" spans="1:113" ht="15" customHeight="1">
      <c r="A26" s="62" t="s">
        <v>157</v>
      </c>
      <c r="B26" s="63"/>
      <c r="C26" s="63"/>
      <c r="D26" s="63" t="s">
        <v>158</v>
      </c>
      <c r="E26" s="61">
        <v>183682.28</v>
      </c>
      <c r="F26" s="61">
        <v>183682.28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183682.28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0</v>
      </c>
      <c r="AG26" s="61">
        <v>0</v>
      </c>
      <c r="AH26" s="61">
        <v>0</v>
      </c>
      <c r="AI26" s="61">
        <v>0</v>
      </c>
      <c r="AJ26" s="61">
        <v>0</v>
      </c>
      <c r="AK26" s="61">
        <v>0</v>
      </c>
      <c r="AL26" s="61">
        <v>0</v>
      </c>
      <c r="AM26" s="61">
        <v>0</v>
      </c>
      <c r="AN26" s="61">
        <v>0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0</v>
      </c>
      <c r="AU26" s="61">
        <v>0</v>
      </c>
      <c r="AV26" s="61">
        <v>0</v>
      </c>
      <c r="AW26" s="61">
        <v>0</v>
      </c>
      <c r="AX26" s="61">
        <v>0</v>
      </c>
      <c r="AY26" s="61">
        <v>0</v>
      </c>
      <c r="AZ26" s="61">
        <v>0</v>
      </c>
      <c r="BA26" s="61">
        <v>0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61">
        <v>0</v>
      </c>
      <c r="BH26" s="61">
        <v>0</v>
      </c>
      <c r="BI26" s="61">
        <v>0</v>
      </c>
      <c r="BJ26" s="61">
        <v>0</v>
      </c>
      <c r="BK26" s="61">
        <v>0</v>
      </c>
      <c r="BL26" s="61">
        <v>0</v>
      </c>
      <c r="BM26" s="61">
        <v>0</v>
      </c>
      <c r="BN26" s="61">
        <v>0</v>
      </c>
      <c r="BO26" s="61">
        <v>0</v>
      </c>
      <c r="BP26" s="61">
        <v>0</v>
      </c>
      <c r="BQ26" s="61">
        <v>0</v>
      </c>
      <c r="BR26" s="61">
        <v>0</v>
      </c>
      <c r="BS26" s="61">
        <v>0</v>
      </c>
      <c r="BT26" s="61">
        <v>0</v>
      </c>
      <c r="BU26" s="61">
        <v>0</v>
      </c>
      <c r="BV26" s="61">
        <v>0</v>
      </c>
      <c r="BW26" s="61">
        <v>0</v>
      </c>
      <c r="BX26" s="61">
        <v>0</v>
      </c>
      <c r="BY26" s="61">
        <v>0</v>
      </c>
      <c r="BZ26" s="61">
        <v>0</v>
      </c>
      <c r="CA26" s="61">
        <v>0</v>
      </c>
      <c r="CB26" s="61">
        <v>0</v>
      </c>
      <c r="CC26" s="61">
        <v>0</v>
      </c>
      <c r="CD26" s="61">
        <v>0</v>
      </c>
      <c r="CE26" s="61">
        <v>0</v>
      </c>
      <c r="CF26" s="61">
        <v>0</v>
      </c>
      <c r="CG26" s="61">
        <v>0</v>
      </c>
      <c r="CH26" s="61">
        <v>0</v>
      </c>
      <c r="CI26" s="61">
        <v>0</v>
      </c>
      <c r="CJ26" s="61">
        <v>0</v>
      </c>
      <c r="CK26" s="61">
        <v>0</v>
      </c>
      <c r="CL26" s="61">
        <v>0</v>
      </c>
      <c r="CM26" s="61">
        <v>0</v>
      </c>
      <c r="CN26" s="61">
        <v>0</v>
      </c>
      <c r="CO26" s="61">
        <v>0</v>
      </c>
      <c r="CP26" s="61">
        <v>0</v>
      </c>
      <c r="CQ26" s="61">
        <v>0</v>
      </c>
      <c r="CR26" s="61">
        <v>0</v>
      </c>
      <c r="CS26" s="61">
        <v>0</v>
      </c>
      <c r="CT26" s="61">
        <v>0</v>
      </c>
      <c r="CU26" s="61">
        <v>0</v>
      </c>
      <c r="CV26" s="61">
        <v>0</v>
      </c>
      <c r="CW26" s="61">
        <v>0</v>
      </c>
      <c r="CX26" s="61">
        <v>0</v>
      </c>
      <c r="CY26" s="61">
        <v>0</v>
      </c>
      <c r="CZ26" s="61">
        <v>0</v>
      </c>
      <c r="DA26" s="61">
        <v>0</v>
      </c>
      <c r="DB26" s="61">
        <v>0</v>
      </c>
      <c r="DC26" s="61">
        <v>0</v>
      </c>
      <c r="DD26" s="61">
        <v>0</v>
      </c>
      <c r="DE26" s="61">
        <v>0</v>
      </c>
      <c r="DF26" s="61">
        <v>0</v>
      </c>
      <c r="DG26" s="61">
        <v>0</v>
      </c>
      <c r="DH26" s="61">
        <v>0</v>
      </c>
      <c r="DI26" s="71">
        <v>0</v>
      </c>
    </row>
    <row r="27" spans="1:113" ht="15" customHeight="1">
      <c r="A27" s="62" t="s">
        <v>159</v>
      </c>
      <c r="B27" s="63"/>
      <c r="C27" s="63"/>
      <c r="D27" s="63" t="s">
        <v>160</v>
      </c>
      <c r="E27" s="61">
        <v>183682.28</v>
      </c>
      <c r="F27" s="61">
        <v>183682.28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183682.28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0</v>
      </c>
      <c r="AU27" s="61">
        <v>0</v>
      </c>
      <c r="AV27" s="61">
        <v>0</v>
      </c>
      <c r="AW27" s="61">
        <v>0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1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v>0</v>
      </c>
      <c r="BV27" s="61">
        <v>0</v>
      </c>
      <c r="BW27" s="61">
        <v>0</v>
      </c>
      <c r="BX27" s="61">
        <v>0</v>
      </c>
      <c r="BY27" s="61">
        <v>0</v>
      </c>
      <c r="BZ27" s="61">
        <v>0</v>
      </c>
      <c r="CA27" s="61">
        <v>0</v>
      </c>
      <c r="CB27" s="61">
        <v>0</v>
      </c>
      <c r="CC27" s="61">
        <v>0</v>
      </c>
      <c r="CD27" s="61">
        <v>0</v>
      </c>
      <c r="CE27" s="61">
        <v>0</v>
      </c>
      <c r="CF27" s="61">
        <v>0</v>
      </c>
      <c r="CG27" s="61">
        <v>0</v>
      </c>
      <c r="CH27" s="61">
        <v>0</v>
      </c>
      <c r="CI27" s="61">
        <v>0</v>
      </c>
      <c r="CJ27" s="61">
        <v>0</v>
      </c>
      <c r="CK27" s="61">
        <v>0</v>
      </c>
      <c r="CL27" s="61">
        <v>0</v>
      </c>
      <c r="CM27" s="61">
        <v>0</v>
      </c>
      <c r="CN27" s="61">
        <v>0</v>
      </c>
      <c r="CO27" s="61">
        <v>0</v>
      </c>
      <c r="CP27" s="61">
        <v>0</v>
      </c>
      <c r="CQ27" s="61">
        <v>0</v>
      </c>
      <c r="CR27" s="61">
        <v>0</v>
      </c>
      <c r="CS27" s="61">
        <v>0</v>
      </c>
      <c r="CT27" s="61">
        <v>0</v>
      </c>
      <c r="CU27" s="61">
        <v>0</v>
      </c>
      <c r="CV27" s="61">
        <v>0</v>
      </c>
      <c r="CW27" s="61">
        <v>0</v>
      </c>
      <c r="CX27" s="61">
        <v>0</v>
      </c>
      <c r="CY27" s="61">
        <v>0</v>
      </c>
      <c r="CZ27" s="61">
        <v>0</v>
      </c>
      <c r="DA27" s="61">
        <v>0</v>
      </c>
      <c r="DB27" s="61">
        <v>0</v>
      </c>
      <c r="DC27" s="61">
        <v>0</v>
      </c>
      <c r="DD27" s="61">
        <v>0</v>
      </c>
      <c r="DE27" s="61">
        <v>0</v>
      </c>
      <c r="DF27" s="61">
        <v>0</v>
      </c>
      <c r="DG27" s="61">
        <v>0</v>
      </c>
      <c r="DH27" s="61">
        <v>0</v>
      </c>
      <c r="DI27" s="71">
        <v>0</v>
      </c>
    </row>
    <row r="28" spans="1:113" ht="15" customHeight="1">
      <c r="A28" s="62" t="s">
        <v>161</v>
      </c>
      <c r="B28" s="63"/>
      <c r="C28" s="63"/>
      <c r="D28" s="63" t="s">
        <v>162</v>
      </c>
      <c r="E28" s="61">
        <v>484906</v>
      </c>
      <c r="F28" s="61">
        <v>484906</v>
      </c>
      <c r="G28" s="61">
        <v>0</v>
      </c>
      <c r="H28" s="61">
        <v>188070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296836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1">
        <v>0</v>
      </c>
      <c r="AW28" s="61">
        <v>0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0</v>
      </c>
      <c r="BH28" s="61">
        <v>0</v>
      </c>
      <c r="BI28" s="61">
        <v>0</v>
      </c>
      <c r="BJ28" s="61">
        <v>0</v>
      </c>
      <c r="BK28" s="61">
        <v>0</v>
      </c>
      <c r="BL28" s="61">
        <v>0</v>
      </c>
      <c r="BM28" s="61">
        <v>0</v>
      </c>
      <c r="BN28" s="61">
        <v>0</v>
      </c>
      <c r="BO28" s="61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  <c r="BX28" s="61">
        <v>0</v>
      </c>
      <c r="BY28" s="61">
        <v>0</v>
      </c>
      <c r="BZ28" s="61">
        <v>0</v>
      </c>
      <c r="CA28" s="61">
        <v>0</v>
      </c>
      <c r="CB28" s="61">
        <v>0</v>
      </c>
      <c r="CC28" s="61">
        <v>0</v>
      </c>
      <c r="CD28" s="61">
        <v>0</v>
      </c>
      <c r="CE28" s="61">
        <v>0</v>
      </c>
      <c r="CF28" s="61">
        <v>0</v>
      </c>
      <c r="CG28" s="61">
        <v>0</v>
      </c>
      <c r="CH28" s="61">
        <v>0</v>
      </c>
      <c r="CI28" s="61">
        <v>0</v>
      </c>
      <c r="CJ28" s="61">
        <v>0</v>
      </c>
      <c r="CK28" s="61">
        <v>0</v>
      </c>
      <c r="CL28" s="61">
        <v>0</v>
      </c>
      <c r="CM28" s="61">
        <v>0</v>
      </c>
      <c r="CN28" s="61">
        <v>0</v>
      </c>
      <c r="CO28" s="61">
        <v>0</v>
      </c>
      <c r="CP28" s="61">
        <v>0</v>
      </c>
      <c r="CQ28" s="61">
        <v>0</v>
      </c>
      <c r="CR28" s="61">
        <v>0</v>
      </c>
      <c r="CS28" s="61">
        <v>0</v>
      </c>
      <c r="CT28" s="61">
        <v>0</v>
      </c>
      <c r="CU28" s="61">
        <v>0</v>
      </c>
      <c r="CV28" s="61">
        <v>0</v>
      </c>
      <c r="CW28" s="61">
        <v>0</v>
      </c>
      <c r="CX28" s="61">
        <v>0</v>
      </c>
      <c r="CY28" s="61">
        <v>0</v>
      </c>
      <c r="CZ28" s="61">
        <v>0</v>
      </c>
      <c r="DA28" s="61">
        <v>0</v>
      </c>
      <c r="DB28" s="61">
        <v>0</v>
      </c>
      <c r="DC28" s="61">
        <v>0</v>
      </c>
      <c r="DD28" s="61">
        <v>0</v>
      </c>
      <c r="DE28" s="61">
        <v>0</v>
      </c>
      <c r="DF28" s="61">
        <v>0</v>
      </c>
      <c r="DG28" s="61">
        <v>0</v>
      </c>
      <c r="DH28" s="61">
        <v>0</v>
      </c>
      <c r="DI28" s="71">
        <v>0</v>
      </c>
    </row>
    <row r="29" spans="1:113" ht="15" customHeight="1">
      <c r="A29" s="62" t="s">
        <v>163</v>
      </c>
      <c r="B29" s="63"/>
      <c r="C29" s="63"/>
      <c r="D29" s="63" t="s">
        <v>164</v>
      </c>
      <c r="E29" s="61">
        <v>484906</v>
      </c>
      <c r="F29" s="61">
        <v>484906</v>
      </c>
      <c r="G29" s="61">
        <v>0</v>
      </c>
      <c r="H29" s="61">
        <v>188070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296836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61">
        <v>0</v>
      </c>
      <c r="BH29" s="61">
        <v>0</v>
      </c>
      <c r="BI29" s="61">
        <v>0</v>
      </c>
      <c r="BJ29" s="61">
        <v>0</v>
      </c>
      <c r="BK29" s="61">
        <v>0</v>
      </c>
      <c r="BL29" s="61">
        <v>0</v>
      </c>
      <c r="BM29" s="61">
        <v>0</v>
      </c>
      <c r="BN29" s="61">
        <v>0</v>
      </c>
      <c r="BO29" s="61">
        <v>0</v>
      </c>
      <c r="BP29" s="61">
        <v>0</v>
      </c>
      <c r="BQ29" s="61">
        <v>0</v>
      </c>
      <c r="BR29" s="61">
        <v>0</v>
      </c>
      <c r="BS29" s="61">
        <v>0</v>
      </c>
      <c r="BT29" s="61">
        <v>0</v>
      </c>
      <c r="BU29" s="61">
        <v>0</v>
      </c>
      <c r="BV29" s="61">
        <v>0</v>
      </c>
      <c r="BW29" s="61">
        <v>0</v>
      </c>
      <c r="BX29" s="61">
        <v>0</v>
      </c>
      <c r="BY29" s="61">
        <v>0</v>
      </c>
      <c r="BZ29" s="61">
        <v>0</v>
      </c>
      <c r="CA29" s="61">
        <v>0</v>
      </c>
      <c r="CB29" s="61">
        <v>0</v>
      </c>
      <c r="CC29" s="61">
        <v>0</v>
      </c>
      <c r="CD29" s="61">
        <v>0</v>
      </c>
      <c r="CE29" s="61">
        <v>0</v>
      </c>
      <c r="CF29" s="61">
        <v>0</v>
      </c>
      <c r="CG29" s="61">
        <v>0</v>
      </c>
      <c r="CH29" s="61">
        <v>0</v>
      </c>
      <c r="CI29" s="61">
        <v>0</v>
      </c>
      <c r="CJ29" s="61">
        <v>0</v>
      </c>
      <c r="CK29" s="61">
        <v>0</v>
      </c>
      <c r="CL29" s="61">
        <v>0</v>
      </c>
      <c r="CM29" s="61">
        <v>0</v>
      </c>
      <c r="CN29" s="61">
        <v>0</v>
      </c>
      <c r="CO29" s="61">
        <v>0</v>
      </c>
      <c r="CP29" s="61">
        <v>0</v>
      </c>
      <c r="CQ29" s="61">
        <v>0</v>
      </c>
      <c r="CR29" s="61">
        <v>0</v>
      </c>
      <c r="CS29" s="61">
        <v>0</v>
      </c>
      <c r="CT29" s="61">
        <v>0</v>
      </c>
      <c r="CU29" s="61">
        <v>0</v>
      </c>
      <c r="CV29" s="61">
        <v>0</v>
      </c>
      <c r="CW29" s="61">
        <v>0</v>
      </c>
      <c r="CX29" s="61">
        <v>0</v>
      </c>
      <c r="CY29" s="61">
        <v>0</v>
      </c>
      <c r="CZ29" s="61">
        <v>0</v>
      </c>
      <c r="DA29" s="61">
        <v>0</v>
      </c>
      <c r="DB29" s="61">
        <v>0</v>
      </c>
      <c r="DC29" s="61">
        <v>0</v>
      </c>
      <c r="DD29" s="61">
        <v>0</v>
      </c>
      <c r="DE29" s="61">
        <v>0</v>
      </c>
      <c r="DF29" s="61">
        <v>0</v>
      </c>
      <c r="DG29" s="61">
        <v>0</v>
      </c>
      <c r="DH29" s="61">
        <v>0</v>
      </c>
      <c r="DI29" s="71">
        <v>0</v>
      </c>
    </row>
    <row r="30" spans="1:256" s="1" customFormat="1" ht="15" customHeight="1">
      <c r="A30" s="62" t="s">
        <v>165</v>
      </c>
      <c r="B30" s="63"/>
      <c r="C30" s="63"/>
      <c r="D30" s="63" t="s">
        <v>166</v>
      </c>
      <c r="E30" s="61">
        <v>296836</v>
      </c>
      <c r="F30" s="61">
        <v>296836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296836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0</v>
      </c>
      <c r="BO30" s="61">
        <v>0</v>
      </c>
      <c r="BP30" s="61">
        <v>0</v>
      </c>
      <c r="BQ30" s="61">
        <v>0</v>
      </c>
      <c r="BR30" s="61">
        <v>0</v>
      </c>
      <c r="BS30" s="61">
        <v>0</v>
      </c>
      <c r="BT30" s="61">
        <v>0</v>
      </c>
      <c r="BU30" s="61">
        <v>0</v>
      </c>
      <c r="BV30" s="61">
        <v>0</v>
      </c>
      <c r="BW30" s="61">
        <v>0</v>
      </c>
      <c r="BX30" s="61">
        <v>0</v>
      </c>
      <c r="BY30" s="61">
        <v>0</v>
      </c>
      <c r="BZ30" s="61">
        <v>0</v>
      </c>
      <c r="CA30" s="61">
        <v>0</v>
      </c>
      <c r="CB30" s="61">
        <v>0</v>
      </c>
      <c r="CC30" s="61">
        <v>0</v>
      </c>
      <c r="CD30" s="61">
        <v>0</v>
      </c>
      <c r="CE30" s="61">
        <v>0</v>
      </c>
      <c r="CF30" s="61">
        <v>0</v>
      </c>
      <c r="CG30" s="61">
        <v>0</v>
      </c>
      <c r="CH30" s="61">
        <v>0</v>
      </c>
      <c r="CI30" s="61">
        <v>0</v>
      </c>
      <c r="CJ30" s="61">
        <v>0</v>
      </c>
      <c r="CK30" s="61">
        <v>0</v>
      </c>
      <c r="CL30" s="61">
        <v>0</v>
      </c>
      <c r="CM30" s="61">
        <v>0</v>
      </c>
      <c r="CN30" s="61">
        <v>0</v>
      </c>
      <c r="CO30" s="61">
        <v>0</v>
      </c>
      <c r="CP30" s="61">
        <v>0</v>
      </c>
      <c r="CQ30" s="61">
        <v>0</v>
      </c>
      <c r="CR30" s="61">
        <v>0</v>
      </c>
      <c r="CS30" s="61">
        <v>0</v>
      </c>
      <c r="CT30" s="61">
        <v>0</v>
      </c>
      <c r="CU30" s="61">
        <v>0</v>
      </c>
      <c r="CV30" s="61">
        <v>0</v>
      </c>
      <c r="CW30" s="61">
        <v>0</v>
      </c>
      <c r="CX30" s="61">
        <v>0</v>
      </c>
      <c r="CY30" s="61">
        <v>0</v>
      </c>
      <c r="CZ30" s="61">
        <v>0</v>
      </c>
      <c r="DA30" s="61">
        <v>0</v>
      </c>
      <c r="DB30" s="61">
        <v>0</v>
      </c>
      <c r="DC30" s="61">
        <v>0</v>
      </c>
      <c r="DD30" s="61">
        <v>0</v>
      </c>
      <c r="DE30" s="61">
        <v>0</v>
      </c>
      <c r="DF30" s="61">
        <v>0</v>
      </c>
      <c r="DG30" s="61">
        <v>0</v>
      </c>
      <c r="DH30" s="61">
        <v>0</v>
      </c>
      <c r="DI30" s="71">
        <v>0</v>
      </c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s="1" customFormat="1" ht="15" customHeight="1">
      <c r="A31" s="64" t="s">
        <v>167</v>
      </c>
      <c r="B31" s="65"/>
      <c r="C31" s="65"/>
      <c r="D31" s="65" t="s">
        <v>168</v>
      </c>
      <c r="E31" s="66">
        <v>188070</v>
      </c>
      <c r="F31" s="66">
        <v>188070</v>
      </c>
      <c r="G31" s="66">
        <v>0</v>
      </c>
      <c r="H31" s="66">
        <v>188070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>
        <v>0</v>
      </c>
      <c r="AX31" s="66">
        <v>0</v>
      </c>
      <c r="AY31" s="66">
        <v>0</v>
      </c>
      <c r="AZ31" s="66">
        <v>0</v>
      </c>
      <c r="BA31" s="66">
        <v>0</v>
      </c>
      <c r="BB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H31" s="66">
        <v>0</v>
      </c>
      <c r="BI31" s="66">
        <v>0</v>
      </c>
      <c r="BJ31" s="66">
        <v>0</v>
      </c>
      <c r="BK31" s="66">
        <v>0</v>
      </c>
      <c r="BL31" s="66">
        <v>0</v>
      </c>
      <c r="BM31" s="66">
        <v>0</v>
      </c>
      <c r="BN31" s="66">
        <v>0</v>
      </c>
      <c r="BO31" s="66">
        <v>0</v>
      </c>
      <c r="BP31" s="66">
        <v>0</v>
      </c>
      <c r="BQ31" s="66">
        <v>0</v>
      </c>
      <c r="BR31" s="66">
        <v>0</v>
      </c>
      <c r="BS31" s="66">
        <v>0</v>
      </c>
      <c r="BT31" s="66">
        <v>0</v>
      </c>
      <c r="BU31" s="66">
        <v>0</v>
      </c>
      <c r="BV31" s="66">
        <v>0</v>
      </c>
      <c r="BW31" s="66">
        <v>0</v>
      </c>
      <c r="BX31" s="66">
        <v>0</v>
      </c>
      <c r="BY31" s="66">
        <v>0</v>
      </c>
      <c r="BZ31" s="66">
        <v>0</v>
      </c>
      <c r="CA31" s="66">
        <v>0</v>
      </c>
      <c r="CB31" s="66">
        <v>0</v>
      </c>
      <c r="CC31" s="66">
        <v>0</v>
      </c>
      <c r="CD31" s="66">
        <v>0</v>
      </c>
      <c r="CE31" s="66">
        <v>0</v>
      </c>
      <c r="CF31" s="66">
        <v>0</v>
      </c>
      <c r="CG31" s="66">
        <v>0</v>
      </c>
      <c r="CH31" s="66">
        <v>0</v>
      </c>
      <c r="CI31" s="66">
        <v>0</v>
      </c>
      <c r="CJ31" s="66">
        <v>0</v>
      </c>
      <c r="CK31" s="66">
        <v>0</v>
      </c>
      <c r="CL31" s="66">
        <v>0</v>
      </c>
      <c r="CM31" s="66">
        <v>0</v>
      </c>
      <c r="CN31" s="66">
        <v>0</v>
      </c>
      <c r="CO31" s="66">
        <v>0</v>
      </c>
      <c r="CP31" s="66">
        <v>0</v>
      </c>
      <c r="CQ31" s="66">
        <v>0</v>
      </c>
      <c r="CR31" s="66">
        <v>0</v>
      </c>
      <c r="CS31" s="66">
        <v>0</v>
      </c>
      <c r="CT31" s="66">
        <v>0</v>
      </c>
      <c r="CU31" s="66">
        <v>0</v>
      </c>
      <c r="CV31" s="66">
        <v>0</v>
      </c>
      <c r="CW31" s="66">
        <v>0</v>
      </c>
      <c r="CX31" s="66">
        <v>0</v>
      </c>
      <c r="CY31" s="66">
        <v>0</v>
      </c>
      <c r="CZ31" s="66">
        <v>0</v>
      </c>
      <c r="DA31" s="66">
        <v>0</v>
      </c>
      <c r="DB31" s="66">
        <v>0</v>
      </c>
      <c r="DC31" s="66">
        <v>0</v>
      </c>
      <c r="DD31" s="66">
        <v>0</v>
      </c>
      <c r="DE31" s="66">
        <v>0</v>
      </c>
      <c r="DF31" s="66">
        <v>0</v>
      </c>
      <c r="DG31" s="66">
        <v>0</v>
      </c>
      <c r="DH31" s="66">
        <v>0</v>
      </c>
      <c r="DI31" s="72">
        <v>0</v>
      </c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3" s="54" customFormat="1" ht="15" customHeight="1">
      <c r="BF33" s="67" t="s">
        <v>374</v>
      </c>
    </row>
  </sheetData>
  <sheetProtection/>
  <mergeCells count="148">
    <mergeCell ref="A1:DI1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DI5:DI7"/>
    <mergeCell ref="A5:C7"/>
  </mergeCells>
  <printOptions/>
  <pageMargins left="0.19652777777777777" right="0.15694444444444444" top="1.2986111111111112" bottom="1" header="0.5111111111111111" footer="0.5111111111111111"/>
  <pageSetup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1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3" width="5.00390625" style="1" customWidth="1"/>
    <col min="4" max="4" width="32.421875" style="1" customWidth="1"/>
    <col min="5" max="5" width="11.140625" style="1" customWidth="1"/>
    <col min="6" max="6" width="12.140625" style="1" customWidth="1"/>
    <col min="7" max="7" width="9.421875" style="1" customWidth="1"/>
    <col min="8" max="8" width="10.28125" style="1" customWidth="1"/>
    <col min="9" max="9" width="8.57421875" style="1" customWidth="1"/>
    <col min="10" max="10" width="8.140625" style="1" customWidth="1"/>
    <col min="11" max="11" width="9.57421875" style="1" customWidth="1"/>
    <col min="12" max="12" width="7.57421875" style="1" customWidth="1"/>
    <col min="13" max="13" width="12.7109375" style="1" customWidth="1"/>
    <col min="14" max="14" width="11.28125" style="1" customWidth="1"/>
    <col min="15" max="15" width="10.8515625" style="1" customWidth="1"/>
    <col min="16" max="16" width="11.57421875" style="1" customWidth="1"/>
    <col min="17" max="17" width="11.140625" style="1" customWidth="1"/>
    <col min="18" max="18" width="12.140625" style="1" customWidth="1"/>
    <col min="19" max="19" width="10.7109375" style="1" customWidth="1"/>
    <col min="20" max="20" width="10.00390625" style="1" customWidth="1"/>
    <col min="21" max="24" width="5.00390625" style="1" customWidth="1"/>
    <col min="25" max="25" width="7.00390625" style="1" customWidth="1"/>
    <col min="26" max="26" width="7.57421875" style="1" customWidth="1"/>
    <col min="27" max="28" width="5.00390625" style="1" customWidth="1"/>
    <col min="29" max="29" width="8.140625" style="1" customWidth="1"/>
    <col min="30" max="33" width="5.00390625" style="1" customWidth="1"/>
    <col min="34" max="34" width="7.140625" style="1" customWidth="1"/>
    <col min="35" max="35" width="7.421875" style="1" customWidth="1"/>
    <col min="36" max="38" width="5.00390625" style="1" customWidth="1"/>
    <col min="39" max="39" width="7.140625" style="1" customWidth="1"/>
    <col min="40" max="40" width="5.00390625" style="1" customWidth="1"/>
    <col min="41" max="41" width="9.28125" style="1" customWidth="1"/>
    <col min="42" max="42" width="5.00390625" style="1" customWidth="1"/>
    <col min="43" max="43" width="10.00390625" style="1" customWidth="1"/>
    <col min="44" max="45" width="5.00390625" style="1" customWidth="1"/>
    <col min="46" max="46" width="9.57421875" style="1" customWidth="1"/>
    <col min="47" max="47" width="9.28125" style="1" customWidth="1"/>
    <col min="48" max="51" width="5.00390625" style="1" customWidth="1"/>
    <col min="52" max="52" width="8.421875" style="1" customWidth="1"/>
    <col min="53" max="196" width="5.00390625" style="1" customWidth="1"/>
  </cols>
  <sheetData>
    <row r="1" spans="1:57" s="1" customFormat="1" ht="27.75">
      <c r="A1" s="2" t="s">
        <v>375</v>
      </c>
      <c r="BE1" s="2"/>
    </row>
    <row r="2" spans="1:43" ht="12.75">
      <c r="A2" s="1"/>
      <c r="AQ2" s="1"/>
    </row>
    <row r="3" spans="1:57" ht="15">
      <c r="A3" s="3" t="s">
        <v>2</v>
      </c>
      <c r="BE3" s="15" t="s">
        <v>110</v>
      </c>
    </row>
    <row r="4" spans="1:59" ht="15" customHeight="1">
      <c r="A4" s="4" t="s">
        <v>6</v>
      </c>
      <c r="B4" s="5"/>
      <c r="C4" s="5"/>
      <c r="D4" s="5"/>
      <c r="E4" s="5" t="s">
        <v>124</v>
      </c>
      <c r="F4" s="35" t="s">
        <v>376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 t="s">
        <v>377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 t="s">
        <v>378</v>
      </c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</row>
    <row r="5" spans="1:59" ht="15" customHeight="1">
      <c r="A5" s="6" t="s">
        <v>117</v>
      </c>
      <c r="B5" s="7"/>
      <c r="C5" s="7"/>
      <c r="D5" s="7" t="s">
        <v>118</v>
      </c>
      <c r="E5" s="7"/>
      <c r="F5" s="7" t="s">
        <v>119</v>
      </c>
      <c r="G5" s="7" t="s">
        <v>270</v>
      </c>
      <c r="H5" s="7" t="s">
        <v>271</v>
      </c>
      <c r="I5" s="7" t="s">
        <v>272</v>
      </c>
      <c r="J5" s="7" t="s">
        <v>273</v>
      </c>
      <c r="K5" s="7" t="s">
        <v>275</v>
      </c>
      <c r="L5" s="7" t="s">
        <v>276</v>
      </c>
      <c r="M5" s="7" t="s">
        <v>277</v>
      </c>
      <c r="N5" s="7" t="s">
        <v>278</v>
      </c>
      <c r="O5" s="7" t="s">
        <v>279</v>
      </c>
      <c r="P5" s="7" t="s">
        <v>280</v>
      </c>
      <c r="Q5" s="7" t="s">
        <v>281</v>
      </c>
      <c r="R5" s="7" t="s">
        <v>282</v>
      </c>
      <c r="S5" s="7" t="s">
        <v>119</v>
      </c>
      <c r="T5" s="7" t="s">
        <v>283</v>
      </c>
      <c r="U5" s="7" t="s">
        <v>284</v>
      </c>
      <c r="V5" s="7" t="s">
        <v>285</v>
      </c>
      <c r="W5" s="7" t="s">
        <v>286</v>
      </c>
      <c r="X5" s="7" t="s">
        <v>287</v>
      </c>
      <c r="Y5" s="7" t="s">
        <v>288</v>
      </c>
      <c r="Z5" s="7" t="s">
        <v>289</v>
      </c>
      <c r="AA5" s="7" t="s">
        <v>290</v>
      </c>
      <c r="AB5" s="7" t="s">
        <v>291</v>
      </c>
      <c r="AC5" s="7" t="s">
        <v>292</v>
      </c>
      <c r="AD5" s="7" t="s">
        <v>293</v>
      </c>
      <c r="AE5" s="7" t="s">
        <v>294</v>
      </c>
      <c r="AF5" s="7" t="s">
        <v>295</v>
      </c>
      <c r="AG5" s="7" t="s">
        <v>296</v>
      </c>
      <c r="AH5" s="7" t="s">
        <v>297</v>
      </c>
      <c r="AI5" s="7" t="s">
        <v>298</v>
      </c>
      <c r="AJ5" s="7" t="s">
        <v>299</v>
      </c>
      <c r="AK5" s="7" t="s">
        <v>300</v>
      </c>
      <c r="AL5" s="7" t="s">
        <v>301</v>
      </c>
      <c r="AM5" s="7" t="s">
        <v>302</v>
      </c>
      <c r="AN5" s="7" t="s">
        <v>303</v>
      </c>
      <c r="AO5" s="7" t="s">
        <v>304</v>
      </c>
      <c r="AP5" s="7" t="s">
        <v>305</v>
      </c>
      <c r="AQ5" s="7" t="s">
        <v>306</v>
      </c>
      <c r="AR5" s="7" t="s">
        <v>307</v>
      </c>
      <c r="AS5" s="7" t="s">
        <v>308</v>
      </c>
      <c r="AT5" s="7" t="s">
        <v>309</v>
      </c>
      <c r="AU5" s="7" t="s">
        <v>119</v>
      </c>
      <c r="AV5" s="7" t="s">
        <v>310</v>
      </c>
      <c r="AW5" s="7" t="s">
        <v>311</v>
      </c>
      <c r="AX5" s="7" t="s">
        <v>312</v>
      </c>
      <c r="AY5" s="7" t="s">
        <v>313</v>
      </c>
      <c r="AZ5" s="7" t="s">
        <v>314</v>
      </c>
      <c r="BA5" s="7" t="s">
        <v>315</v>
      </c>
      <c r="BB5" s="7" t="s">
        <v>316</v>
      </c>
      <c r="BC5" s="7" t="s">
        <v>317</v>
      </c>
      <c r="BD5" s="7" t="s">
        <v>318</v>
      </c>
      <c r="BE5" s="7" t="s">
        <v>319</v>
      </c>
      <c r="BF5" s="7" t="s">
        <v>320</v>
      </c>
      <c r="BG5" s="7" t="s">
        <v>321</v>
      </c>
    </row>
    <row r="6" spans="1:59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ht="36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ht="15" customHeight="1">
      <c r="A8" s="6" t="s">
        <v>121</v>
      </c>
      <c r="B8" s="7" t="s">
        <v>122</v>
      </c>
      <c r="C8" s="7" t="s">
        <v>123</v>
      </c>
      <c r="D8" s="7" t="s">
        <v>10</v>
      </c>
      <c r="E8" s="7" t="s">
        <v>14</v>
      </c>
      <c r="F8" s="7" t="s">
        <v>18</v>
      </c>
      <c r="G8" s="7" t="s">
        <v>11</v>
      </c>
      <c r="H8" s="7" t="s">
        <v>25</v>
      </c>
      <c r="I8" s="7" t="s">
        <v>29</v>
      </c>
      <c r="J8" s="7" t="s">
        <v>33</v>
      </c>
      <c r="K8" s="7" t="s">
        <v>41</v>
      </c>
      <c r="L8" s="7" t="s">
        <v>12</v>
      </c>
      <c r="M8" s="7" t="s">
        <v>45</v>
      </c>
      <c r="N8" s="7" t="s">
        <v>47</v>
      </c>
      <c r="O8" s="7" t="s">
        <v>50</v>
      </c>
      <c r="P8" s="7" t="s">
        <v>53</v>
      </c>
      <c r="Q8" s="7" t="s">
        <v>56</v>
      </c>
      <c r="R8" s="7" t="s">
        <v>59</v>
      </c>
      <c r="S8" s="7" t="s">
        <v>62</v>
      </c>
      <c r="T8" s="7" t="s">
        <v>65</v>
      </c>
      <c r="U8" s="7" t="s">
        <v>68</v>
      </c>
      <c r="V8" s="7" t="s">
        <v>71</v>
      </c>
      <c r="W8" s="7" t="s">
        <v>74</v>
      </c>
      <c r="X8" s="7" t="s">
        <v>77</v>
      </c>
      <c r="Y8" s="7" t="s">
        <v>80</v>
      </c>
      <c r="Z8" s="7" t="s">
        <v>82</v>
      </c>
      <c r="AA8" s="7" t="s">
        <v>84</v>
      </c>
      <c r="AB8" s="7" t="s">
        <v>86</v>
      </c>
      <c r="AC8" s="7" t="s">
        <v>88</v>
      </c>
      <c r="AD8" s="7" t="s">
        <v>91</v>
      </c>
      <c r="AE8" s="7" t="s">
        <v>94</v>
      </c>
      <c r="AF8" s="7" t="s">
        <v>97</v>
      </c>
      <c r="AG8" s="7" t="s">
        <v>100</v>
      </c>
      <c r="AH8" s="7" t="s">
        <v>104</v>
      </c>
      <c r="AI8" s="7" t="s">
        <v>242</v>
      </c>
      <c r="AJ8" s="7" t="s">
        <v>187</v>
      </c>
      <c r="AK8" s="7" t="s">
        <v>190</v>
      </c>
      <c r="AL8" s="7" t="s">
        <v>193</v>
      </c>
      <c r="AM8" s="7" t="s">
        <v>195</v>
      </c>
      <c r="AN8" s="7" t="s">
        <v>197</v>
      </c>
      <c r="AO8" s="7" t="s">
        <v>199</v>
      </c>
      <c r="AP8" s="7" t="s">
        <v>201</v>
      </c>
      <c r="AQ8" s="7" t="s">
        <v>203</v>
      </c>
      <c r="AR8" s="7" t="s">
        <v>205</v>
      </c>
      <c r="AS8" s="7" t="s">
        <v>207</v>
      </c>
      <c r="AT8" s="7" t="s">
        <v>209</v>
      </c>
      <c r="AU8" s="7" t="s">
        <v>211</v>
      </c>
      <c r="AV8" s="7" t="s">
        <v>213</v>
      </c>
      <c r="AW8" s="7" t="s">
        <v>215</v>
      </c>
      <c r="AX8" s="7" t="s">
        <v>217</v>
      </c>
      <c r="AY8" s="7" t="s">
        <v>219</v>
      </c>
      <c r="AZ8" s="7" t="s">
        <v>221</v>
      </c>
      <c r="BA8" s="7" t="s">
        <v>223</v>
      </c>
      <c r="BB8" s="7" t="s">
        <v>225</v>
      </c>
      <c r="BC8" s="7" t="s">
        <v>227</v>
      </c>
      <c r="BD8" s="7" t="s">
        <v>229</v>
      </c>
      <c r="BE8" s="7" t="s">
        <v>231</v>
      </c>
      <c r="BF8" s="7" t="s">
        <v>233</v>
      </c>
      <c r="BG8" s="7" t="s">
        <v>235</v>
      </c>
    </row>
    <row r="9" spans="1:59" ht="15" customHeight="1">
      <c r="A9" s="6"/>
      <c r="B9" s="7"/>
      <c r="C9" s="7"/>
      <c r="D9" s="7" t="s">
        <v>124</v>
      </c>
      <c r="E9" s="48">
        <f>4400667.63/10000</f>
        <v>440.066763</v>
      </c>
      <c r="F9" s="49">
        <v>409.117823</v>
      </c>
      <c r="G9" s="30">
        <f aca="true" t="shared" si="0" ref="G9:G12">686044/10000</f>
        <v>68.6044</v>
      </c>
      <c r="H9" s="30">
        <f>2113626.12/10000</f>
        <v>211.362612</v>
      </c>
      <c r="I9" s="30">
        <f aca="true" t="shared" si="1" ref="I9:I12">218457.51/10000</f>
        <v>21.845751</v>
      </c>
      <c r="J9" s="30">
        <f aca="true" t="shared" si="2" ref="J9:J12">50400/10000</f>
        <v>5.04</v>
      </c>
      <c r="K9" s="30">
        <f aca="true" t="shared" si="3" ref="K9:K15">367363.72/10000</f>
        <v>36.736371999999996</v>
      </c>
      <c r="L9" s="30">
        <v>0</v>
      </c>
      <c r="M9" s="30">
        <f>183682.28/10000</f>
        <v>18.368228</v>
      </c>
      <c r="N9" s="30">
        <f>37665.84/10000</f>
        <v>3.7665839999999995</v>
      </c>
      <c r="O9" s="30">
        <f>45362.76/10000</f>
        <v>4.536276</v>
      </c>
      <c r="P9" s="30">
        <f>296836/10000</f>
        <v>29.6836</v>
      </c>
      <c r="Q9" s="30">
        <v>0.53</v>
      </c>
      <c r="R9" s="30">
        <v>8.64</v>
      </c>
      <c r="S9" s="30">
        <v>30.75</v>
      </c>
      <c r="T9" s="30">
        <f aca="true" t="shared" si="4" ref="T9:T12">62416.01/10000</f>
        <v>6.241601</v>
      </c>
      <c r="U9" s="30">
        <v>0</v>
      </c>
      <c r="V9" s="30">
        <v>0</v>
      </c>
      <c r="W9" s="30">
        <v>0</v>
      </c>
      <c r="X9" s="30">
        <v>0</v>
      </c>
      <c r="Y9" s="30">
        <f aca="true" t="shared" si="5" ref="Y9:Y12">35163.07/10000</f>
        <v>3.516307</v>
      </c>
      <c r="Z9" s="30">
        <f aca="true" t="shared" si="6" ref="Z9:Z12">7200/10000</f>
        <v>0.72</v>
      </c>
      <c r="AA9" s="30">
        <v>0</v>
      </c>
      <c r="AB9" s="30">
        <v>0</v>
      </c>
      <c r="AC9" s="30">
        <f aca="true" t="shared" si="7" ref="AC9:AC12">14722/10000</f>
        <v>1.4722</v>
      </c>
      <c r="AD9" s="30">
        <v>0</v>
      </c>
      <c r="AE9" s="30">
        <v>0</v>
      </c>
      <c r="AF9" s="30">
        <v>0</v>
      </c>
      <c r="AG9" s="30">
        <v>0</v>
      </c>
      <c r="AH9" s="30">
        <f aca="true" t="shared" si="8" ref="AH9:AH12">2280/10000</f>
        <v>0.228</v>
      </c>
      <c r="AI9" s="30">
        <f aca="true" t="shared" si="9" ref="AI9:AI12">1278/10000</f>
        <v>0.1278</v>
      </c>
      <c r="AJ9" s="30">
        <v>0</v>
      </c>
      <c r="AK9" s="30">
        <v>0</v>
      </c>
      <c r="AL9" s="30">
        <v>0</v>
      </c>
      <c r="AM9" s="30">
        <f aca="true" t="shared" si="10" ref="AM9:AM12">18189.13/10000</f>
        <v>1.818913</v>
      </c>
      <c r="AN9" s="30">
        <v>0</v>
      </c>
      <c r="AO9" s="30">
        <f aca="true" t="shared" si="11" ref="AO9:AO12">50700/10000</f>
        <v>5.07</v>
      </c>
      <c r="AP9" s="30">
        <v>0</v>
      </c>
      <c r="AQ9" s="30">
        <f aca="true" t="shared" si="12" ref="AQ9:AQ12">46639.02/10000</f>
        <v>4.663901999999999</v>
      </c>
      <c r="AR9" s="30">
        <v>0</v>
      </c>
      <c r="AS9" s="30">
        <v>0</v>
      </c>
      <c r="AT9" s="30">
        <f aca="true" t="shared" si="13" ref="AT9:AT12">68912.77/10000</f>
        <v>6.8912770000000005</v>
      </c>
      <c r="AU9" s="30">
        <f aca="true" t="shared" si="14" ref="AU9:AU12">1989.41/10000</f>
        <v>0.198941</v>
      </c>
      <c r="AV9" s="30">
        <v>0</v>
      </c>
      <c r="AW9" s="30">
        <v>0</v>
      </c>
      <c r="AX9" s="30">
        <v>0</v>
      </c>
      <c r="AY9" s="30">
        <v>0</v>
      </c>
      <c r="AZ9" s="30">
        <f aca="true" t="shared" si="15" ref="AZ9:AZ12">1989.4/10000</f>
        <v>0.19894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</row>
    <row r="10" spans="1:59" ht="15" customHeight="1">
      <c r="A10" s="10" t="s">
        <v>125</v>
      </c>
      <c r="B10" s="11"/>
      <c r="C10" s="11"/>
      <c r="D10" s="50" t="s">
        <v>126</v>
      </c>
      <c r="E10" s="51">
        <v>327.63870299999996</v>
      </c>
      <c r="F10" s="49">
        <v>296.68976299999997</v>
      </c>
      <c r="G10" s="30">
        <f t="shared" si="0"/>
        <v>68.6044</v>
      </c>
      <c r="H10" s="30">
        <f aca="true" t="shared" si="16" ref="H10:H12">1925556.12/10000</f>
        <v>192.55561200000002</v>
      </c>
      <c r="I10" s="30">
        <f t="shared" si="1"/>
        <v>21.845751</v>
      </c>
      <c r="J10" s="30">
        <f t="shared" si="2"/>
        <v>5.04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8.64</v>
      </c>
      <c r="S10" s="30">
        <v>30.75</v>
      </c>
      <c r="T10" s="30">
        <f t="shared" si="4"/>
        <v>6.241601</v>
      </c>
      <c r="U10" s="30">
        <v>0</v>
      </c>
      <c r="V10" s="30">
        <v>0</v>
      </c>
      <c r="W10" s="30">
        <v>0</v>
      </c>
      <c r="X10" s="30">
        <v>0</v>
      </c>
      <c r="Y10" s="30">
        <f t="shared" si="5"/>
        <v>3.516307</v>
      </c>
      <c r="Z10" s="30">
        <f t="shared" si="6"/>
        <v>0.72</v>
      </c>
      <c r="AA10" s="30">
        <v>0</v>
      </c>
      <c r="AB10" s="30">
        <v>0</v>
      </c>
      <c r="AC10" s="30">
        <f t="shared" si="7"/>
        <v>1.4722</v>
      </c>
      <c r="AD10" s="30">
        <v>0</v>
      </c>
      <c r="AE10" s="30">
        <v>0</v>
      </c>
      <c r="AF10" s="30">
        <v>0</v>
      </c>
      <c r="AG10" s="30">
        <v>0</v>
      </c>
      <c r="AH10" s="30">
        <f t="shared" si="8"/>
        <v>0.228</v>
      </c>
      <c r="AI10" s="30">
        <f t="shared" si="9"/>
        <v>0.1278</v>
      </c>
      <c r="AJ10" s="30">
        <v>0</v>
      </c>
      <c r="AK10" s="30">
        <v>0</v>
      </c>
      <c r="AL10" s="30">
        <v>0</v>
      </c>
      <c r="AM10" s="30">
        <f t="shared" si="10"/>
        <v>1.818913</v>
      </c>
      <c r="AN10" s="30">
        <v>0</v>
      </c>
      <c r="AO10" s="30">
        <f t="shared" si="11"/>
        <v>5.07</v>
      </c>
      <c r="AP10" s="30">
        <v>0</v>
      </c>
      <c r="AQ10" s="30">
        <f t="shared" si="12"/>
        <v>4.663901999999999</v>
      </c>
      <c r="AR10" s="30">
        <v>0</v>
      </c>
      <c r="AS10" s="30">
        <v>0</v>
      </c>
      <c r="AT10" s="30">
        <f t="shared" si="13"/>
        <v>6.8912770000000005</v>
      </c>
      <c r="AU10" s="30">
        <f t="shared" si="14"/>
        <v>0.198941</v>
      </c>
      <c r="AV10" s="30">
        <v>0</v>
      </c>
      <c r="AW10" s="30">
        <v>0</v>
      </c>
      <c r="AX10" s="30">
        <v>0</v>
      </c>
      <c r="AY10" s="30">
        <v>0</v>
      </c>
      <c r="AZ10" s="30">
        <f t="shared" si="15"/>
        <v>0.19894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</row>
    <row r="11" spans="1:59" ht="15" customHeight="1">
      <c r="A11" s="10" t="s">
        <v>127</v>
      </c>
      <c r="B11" s="11"/>
      <c r="C11" s="11"/>
      <c r="D11" s="50" t="s">
        <v>128</v>
      </c>
      <c r="E11" s="51">
        <v>327.63870299999996</v>
      </c>
      <c r="F11" s="49">
        <v>296.68976299999997</v>
      </c>
      <c r="G11" s="30">
        <f t="shared" si="0"/>
        <v>68.6044</v>
      </c>
      <c r="H11" s="30">
        <f t="shared" si="16"/>
        <v>192.55561200000002</v>
      </c>
      <c r="I11" s="30">
        <f t="shared" si="1"/>
        <v>21.845751</v>
      </c>
      <c r="J11" s="30">
        <f t="shared" si="2"/>
        <v>5.04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8.64</v>
      </c>
      <c r="S11" s="30">
        <v>30.75</v>
      </c>
      <c r="T11" s="30">
        <f t="shared" si="4"/>
        <v>6.241601</v>
      </c>
      <c r="U11" s="30">
        <v>0</v>
      </c>
      <c r="V11" s="30">
        <v>0</v>
      </c>
      <c r="W11" s="30">
        <v>0</v>
      </c>
      <c r="X11" s="30">
        <v>0</v>
      </c>
      <c r="Y11" s="30">
        <f t="shared" si="5"/>
        <v>3.516307</v>
      </c>
      <c r="Z11" s="30">
        <f t="shared" si="6"/>
        <v>0.72</v>
      </c>
      <c r="AA11" s="30">
        <v>0</v>
      </c>
      <c r="AB11" s="30">
        <v>0</v>
      </c>
      <c r="AC11" s="30">
        <f t="shared" si="7"/>
        <v>1.4722</v>
      </c>
      <c r="AD11" s="30">
        <v>0</v>
      </c>
      <c r="AE11" s="30">
        <v>0</v>
      </c>
      <c r="AF11" s="30">
        <v>0</v>
      </c>
      <c r="AG11" s="30">
        <v>0</v>
      </c>
      <c r="AH11" s="30">
        <f t="shared" si="8"/>
        <v>0.228</v>
      </c>
      <c r="AI11" s="30">
        <f t="shared" si="9"/>
        <v>0.1278</v>
      </c>
      <c r="AJ11" s="30">
        <v>0</v>
      </c>
      <c r="AK11" s="30">
        <v>0</v>
      </c>
      <c r="AL11" s="30">
        <v>0</v>
      </c>
      <c r="AM11" s="30">
        <f t="shared" si="10"/>
        <v>1.818913</v>
      </c>
      <c r="AN11" s="30">
        <v>0</v>
      </c>
      <c r="AO11" s="30">
        <f t="shared" si="11"/>
        <v>5.07</v>
      </c>
      <c r="AP11" s="30">
        <v>0</v>
      </c>
      <c r="AQ11" s="30">
        <f t="shared" si="12"/>
        <v>4.663901999999999</v>
      </c>
      <c r="AR11" s="30">
        <v>0</v>
      </c>
      <c r="AS11" s="30">
        <v>0</v>
      </c>
      <c r="AT11" s="30">
        <f t="shared" si="13"/>
        <v>6.8912770000000005</v>
      </c>
      <c r="AU11" s="30">
        <f t="shared" si="14"/>
        <v>0.198941</v>
      </c>
      <c r="AV11" s="30">
        <v>0</v>
      </c>
      <c r="AW11" s="30">
        <v>0</v>
      </c>
      <c r="AX11" s="30">
        <v>0</v>
      </c>
      <c r="AY11" s="30">
        <v>0</v>
      </c>
      <c r="AZ11" s="30">
        <f t="shared" si="15"/>
        <v>0.19894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</row>
    <row r="12" spans="1:59" ht="15" customHeight="1">
      <c r="A12" s="10" t="s">
        <v>129</v>
      </c>
      <c r="B12" s="11"/>
      <c r="C12" s="11"/>
      <c r="D12" s="50" t="s">
        <v>130</v>
      </c>
      <c r="E12" s="51">
        <v>327.63870299999996</v>
      </c>
      <c r="F12" s="49">
        <v>296.68976299999997</v>
      </c>
      <c r="G12" s="30">
        <f t="shared" si="0"/>
        <v>68.6044</v>
      </c>
      <c r="H12" s="30">
        <f t="shared" si="16"/>
        <v>192.55561200000002</v>
      </c>
      <c r="I12" s="30">
        <f t="shared" si="1"/>
        <v>21.845751</v>
      </c>
      <c r="J12" s="30">
        <f t="shared" si="2"/>
        <v>5.04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8.64</v>
      </c>
      <c r="S12" s="30">
        <v>30.75</v>
      </c>
      <c r="T12" s="30">
        <f t="shared" si="4"/>
        <v>6.241601</v>
      </c>
      <c r="U12" s="30">
        <v>0</v>
      </c>
      <c r="V12" s="30">
        <v>0</v>
      </c>
      <c r="W12" s="30">
        <v>0</v>
      </c>
      <c r="X12" s="30">
        <v>0</v>
      </c>
      <c r="Y12" s="30">
        <f t="shared" si="5"/>
        <v>3.516307</v>
      </c>
      <c r="Z12" s="30">
        <f t="shared" si="6"/>
        <v>0.72</v>
      </c>
      <c r="AA12" s="30">
        <v>0</v>
      </c>
      <c r="AB12" s="30">
        <v>0</v>
      </c>
      <c r="AC12" s="30">
        <f t="shared" si="7"/>
        <v>1.4722</v>
      </c>
      <c r="AD12" s="30">
        <v>0</v>
      </c>
      <c r="AE12" s="30">
        <v>0</v>
      </c>
      <c r="AF12" s="30">
        <v>0</v>
      </c>
      <c r="AG12" s="30">
        <v>0</v>
      </c>
      <c r="AH12" s="30">
        <f t="shared" si="8"/>
        <v>0.228</v>
      </c>
      <c r="AI12" s="30">
        <f t="shared" si="9"/>
        <v>0.1278</v>
      </c>
      <c r="AJ12" s="30">
        <v>0</v>
      </c>
      <c r="AK12" s="30">
        <v>0</v>
      </c>
      <c r="AL12" s="30">
        <v>0</v>
      </c>
      <c r="AM12" s="30">
        <f t="shared" si="10"/>
        <v>1.818913</v>
      </c>
      <c r="AN12" s="30">
        <v>0</v>
      </c>
      <c r="AO12" s="30">
        <f t="shared" si="11"/>
        <v>5.07</v>
      </c>
      <c r="AP12" s="30">
        <v>0</v>
      </c>
      <c r="AQ12" s="30">
        <f t="shared" si="12"/>
        <v>4.663901999999999</v>
      </c>
      <c r="AR12" s="30">
        <v>0</v>
      </c>
      <c r="AS12" s="30">
        <v>0</v>
      </c>
      <c r="AT12" s="30">
        <f t="shared" si="13"/>
        <v>6.8912770000000005</v>
      </c>
      <c r="AU12" s="30">
        <f t="shared" si="14"/>
        <v>0.198941</v>
      </c>
      <c r="AV12" s="30">
        <v>0</v>
      </c>
      <c r="AW12" s="30">
        <v>0</v>
      </c>
      <c r="AX12" s="30">
        <v>0</v>
      </c>
      <c r="AY12" s="30">
        <v>0</v>
      </c>
      <c r="AZ12" s="30">
        <f t="shared" si="15"/>
        <v>0.19894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</row>
    <row r="13" spans="1:59" ht="15" customHeight="1">
      <c r="A13" s="10" t="s">
        <v>135</v>
      </c>
      <c r="B13" s="11"/>
      <c r="C13" s="11"/>
      <c r="D13" s="50" t="s">
        <v>136</v>
      </c>
      <c r="E13" s="51">
        <v>41.272648</v>
      </c>
      <c r="F13" s="49">
        <v>41.272648</v>
      </c>
      <c r="G13" s="30">
        <v>0</v>
      </c>
      <c r="H13" s="30">
        <v>0</v>
      </c>
      <c r="I13" s="30">
        <v>0</v>
      </c>
      <c r="J13" s="30">
        <v>0</v>
      </c>
      <c r="K13" s="30">
        <f t="shared" si="3"/>
        <v>36.736371999999996</v>
      </c>
      <c r="L13" s="30">
        <v>0</v>
      </c>
      <c r="M13" s="30">
        <v>0</v>
      </c>
      <c r="N13" s="30">
        <v>0</v>
      </c>
      <c r="O13" s="30">
        <f>45362.76/10000</f>
        <v>4.536276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</row>
    <row r="14" spans="1:59" ht="15" customHeight="1">
      <c r="A14" s="10" t="s">
        <v>137</v>
      </c>
      <c r="B14" s="11"/>
      <c r="C14" s="11"/>
      <c r="D14" s="50" t="s">
        <v>138</v>
      </c>
      <c r="E14" s="51">
        <v>36.736371999999996</v>
      </c>
      <c r="F14" s="49">
        <v>36.736371999999996</v>
      </c>
      <c r="G14" s="30">
        <v>0</v>
      </c>
      <c r="H14" s="30">
        <v>0</v>
      </c>
      <c r="I14" s="30">
        <v>0</v>
      </c>
      <c r="J14" s="30">
        <v>0</v>
      </c>
      <c r="K14" s="30">
        <f t="shared" si="3"/>
        <v>36.736371999999996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</row>
    <row r="15" spans="1:59" ht="15" customHeight="1">
      <c r="A15" s="10" t="s">
        <v>139</v>
      </c>
      <c r="B15" s="11"/>
      <c r="C15" s="11"/>
      <c r="D15" s="50" t="s">
        <v>140</v>
      </c>
      <c r="E15" s="51">
        <v>36.736371999999996</v>
      </c>
      <c r="F15" s="49">
        <v>36.736371999999996</v>
      </c>
      <c r="G15" s="30">
        <v>0</v>
      </c>
      <c r="H15" s="30">
        <v>0</v>
      </c>
      <c r="I15" s="30">
        <v>0</v>
      </c>
      <c r="J15" s="30">
        <v>0</v>
      </c>
      <c r="K15" s="30">
        <f t="shared" si="3"/>
        <v>36.736371999999996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</row>
    <row r="16" spans="1:59" ht="15" customHeight="1">
      <c r="A16" s="10" t="s">
        <v>141</v>
      </c>
      <c r="B16" s="11"/>
      <c r="C16" s="11"/>
      <c r="D16" s="50" t="s">
        <v>142</v>
      </c>
      <c r="E16" s="51">
        <v>4.536276</v>
      </c>
      <c r="F16" s="49">
        <v>4.536276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f>45362.76/10000</f>
        <v>4.536276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</row>
    <row r="17" spans="1:59" ht="15" customHeight="1">
      <c r="A17" s="10" t="s">
        <v>143</v>
      </c>
      <c r="B17" s="11"/>
      <c r="C17" s="11"/>
      <c r="D17" s="50" t="s">
        <v>144</v>
      </c>
      <c r="E17" s="51">
        <v>0.206379</v>
      </c>
      <c r="F17" s="49">
        <v>0.206379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f>2063.79/10000</f>
        <v>0.206379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</row>
    <row r="18" spans="1:59" ht="15" customHeight="1">
      <c r="A18" s="10" t="s">
        <v>145</v>
      </c>
      <c r="B18" s="11"/>
      <c r="C18" s="11"/>
      <c r="D18" s="50" t="s">
        <v>146</v>
      </c>
      <c r="E18" s="51">
        <v>0.2296</v>
      </c>
      <c r="F18" s="49">
        <v>0.2296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f>2296/10000</f>
        <v>0.2296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</row>
    <row r="19" spans="1:59" ht="15" customHeight="1">
      <c r="A19" s="10" t="s">
        <v>147</v>
      </c>
      <c r="B19" s="11"/>
      <c r="C19" s="11"/>
      <c r="D19" s="50" t="s">
        <v>148</v>
      </c>
      <c r="E19" s="51">
        <v>4.100297</v>
      </c>
      <c r="F19" s="49">
        <v>4.100297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4.1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</row>
    <row r="20" spans="1:59" ht="15" customHeight="1">
      <c r="A20" s="10" t="s">
        <v>149</v>
      </c>
      <c r="B20" s="11"/>
      <c r="C20" s="11"/>
      <c r="D20" s="50" t="s">
        <v>150</v>
      </c>
      <c r="E20" s="51">
        <v>22.664812</v>
      </c>
      <c r="F20" s="49">
        <v>22.664812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f aca="true" t="shared" si="17" ref="M20:M25">183682.28/10000</f>
        <v>18.368228</v>
      </c>
      <c r="N20" s="30">
        <f aca="true" t="shared" si="18" ref="N20:N22">37665.84/10000</f>
        <v>3.7665839999999995</v>
      </c>
      <c r="O20" s="30">
        <v>0</v>
      </c>
      <c r="P20" s="30">
        <v>0</v>
      </c>
      <c r="Q20" s="30">
        <v>0.53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</row>
    <row r="21" spans="1:59" ht="15" customHeight="1">
      <c r="A21" s="10" t="s">
        <v>151</v>
      </c>
      <c r="B21" s="11"/>
      <c r="C21" s="11"/>
      <c r="D21" s="50" t="s">
        <v>152</v>
      </c>
      <c r="E21" s="51">
        <v>4.296583999999999</v>
      </c>
      <c r="F21" s="49">
        <v>4.296583999999999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f t="shared" si="18"/>
        <v>3.7665839999999995</v>
      </c>
      <c r="O21" s="30">
        <v>0</v>
      </c>
      <c r="P21" s="30">
        <v>0</v>
      </c>
      <c r="Q21" s="30">
        <v>0.53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</row>
    <row r="22" spans="1:59" ht="15" customHeight="1">
      <c r="A22" s="10" t="s">
        <v>153</v>
      </c>
      <c r="B22" s="11"/>
      <c r="C22" s="11"/>
      <c r="D22" s="50" t="s">
        <v>154</v>
      </c>
      <c r="E22" s="51">
        <v>3.7665839999999995</v>
      </c>
      <c r="F22" s="49">
        <v>3.7665839999999995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f t="shared" si="18"/>
        <v>3.7665839999999995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</row>
    <row r="23" spans="1:59" ht="15" customHeight="1">
      <c r="A23" s="10" t="s">
        <v>155</v>
      </c>
      <c r="B23" s="11"/>
      <c r="C23" s="11"/>
      <c r="D23" s="50" t="s">
        <v>156</v>
      </c>
      <c r="E23" s="51">
        <v>0.53</v>
      </c>
      <c r="F23" s="49">
        <v>0.53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0.53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</row>
    <row r="24" spans="1:59" ht="15" customHeight="1">
      <c r="A24" s="10" t="s">
        <v>157</v>
      </c>
      <c r="B24" s="11"/>
      <c r="C24" s="11"/>
      <c r="D24" s="50" t="s">
        <v>158</v>
      </c>
      <c r="E24" s="51">
        <v>18.368228</v>
      </c>
      <c r="F24" s="49">
        <v>18.368228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f t="shared" si="17"/>
        <v>18.368228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</row>
    <row r="25" spans="1:59" ht="15" customHeight="1">
      <c r="A25" s="10" t="s">
        <v>159</v>
      </c>
      <c r="B25" s="11"/>
      <c r="C25" s="11"/>
      <c r="D25" s="50" t="s">
        <v>160</v>
      </c>
      <c r="E25" s="51">
        <v>18.368228</v>
      </c>
      <c r="F25" s="49">
        <v>18.368228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f t="shared" si="17"/>
        <v>18.368228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</row>
    <row r="26" spans="1:59" ht="15" customHeight="1">
      <c r="A26" s="10" t="s">
        <v>161</v>
      </c>
      <c r="B26" s="11"/>
      <c r="C26" s="11"/>
      <c r="D26" s="50" t="s">
        <v>162</v>
      </c>
      <c r="E26" s="51">
        <v>48.4906</v>
      </c>
      <c r="F26" s="49">
        <v>48.4906</v>
      </c>
      <c r="G26" s="30">
        <v>0</v>
      </c>
      <c r="H26" s="30">
        <f aca="true" t="shared" si="19" ref="H26:H29">188070/10000</f>
        <v>18.807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f aca="true" t="shared" si="20" ref="P26:P28">296836/10000</f>
        <v>29.6836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</row>
    <row r="27" spans="1:59" ht="15" customHeight="1">
      <c r="A27" s="10" t="s">
        <v>163</v>
      </c>
      <c r="B27" s="11"/>
      <c r="C27" s="11"/>
      <c r="D27" s="50" t="s">
        <v>164</v>
      </c>
      <c r="E27" s="51">
        <v>48.4906</v>
      </c>
      <c r="F27" s="49">
        <v>48.4906</v>
      </c>
      <c r="G27" s="30">
        <v>0</v>
      </c>
      <c r="H27" s="30">
        <f t="shared" si="19"/>
        <v>18.807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f t="shared" si="20"/>
        <v>29.6836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</row>
    <row r="28" spans="1:59" ht="15" customHeight="1">
      <c r="A28" s="10" t="s">
        <v>165</v>
      </c>
      <c r="B28" s="11"/>
      <c r="C28" s="11"/>
      <c r="D28" s="50" t="s">
        <v>166</v>
      </c>
      <c r="E28" s="51">
        <v>29.6836</v>
      </c>
      <c r="F28" s="49">
        <v>29.6836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f t="shared" si="20"/>
        <v>29.6836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</row>
    <row r="29" spans="1:59" ht="15" customHeight="1">
      <c r="A29" s="12" t="s">
        <v>167</v>
      </c>
      <c r="B29" s="13"/>
      <c r="C29" s="13"/>
      <c r="D29" s="52" t="s">
        <v>168</v>
      </c>
      <c r="E29" s="51">
        <v>18.807</v>
      </c>
      <c r="F29" s="49">
        <v>18.807</v>
      </c>
      <c r="G29" s="53">
        <v>0</v>
      </c>
      <c r="H29" s="30">
        <f t="shared" si="19"/>
        <v>18.807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</row>
    <row r="30" s="1" customFormat="1" ht="12.75"/>
    <row r="31" s="1" customFormat="1" ht="15">
      <c r="BE31" s="15" t="s">
        <v>379</v>
      </c>
    </row>
  </sheetData>
  <sheetProtection/>
  <mergeCells count="85">
    <mergeCell ref="A1:BG1"/>
    <mergeCell ref="A4:D4"/>
    <mergeCell ref="F4:R4"/>
    <mergeCell ref="S4:AT4"/>
    <mergeCell ref="AU4:B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A5:C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J32" sqref="J32"/>
    </sheetView>
  </sheetViews>
  <sheetFormatPr defaultColWidth="9.140625" defaultRowHeight="12.75"/>
  <cols>
    <col min="1" max="1" width="42.8515625" style="1" customWidth="1"/>
    <col min="2" max="2" width="8.00390625" style="1" customWidth="1"/>
    <col min="3" max="3" width="17.140625" style="1" customWidth="1"/>
    <col min="4" max="4" width="56.28125" style="1" customWidth="1"/>
    <col min="5" max="5" width="8.00390625" style="1" customWidth="1"/>
    <col min="6" max="6" width="17.140625" style="1" customWidth="1"/>
    <col min="7" max="7" width="9.7109375" style="1" customWidth="1"/>
    <col min="8" max="255" width="9.140625" style="1" customWidth="1"/>
  </cols>
  <sheetData>
    <row r="1" s="1" customFormat="1" ht="27.75">
      <c r="A1" s="2" t="s">
        <v>380</v>
      </c>
    </row>
    <row r="2" s="1" customFormat="1" ht="12.75">
      <c r="F2" s="32" t="s">
        <v>381</v>
      </c>
    </row>
    <row r="3" spans="1:6" s="1" customFormat="1" ht="12.75">
      <c r="A3" s="33" t="s">
        <v>2</v>
      </c>
      <c r="F3" s="32" t="s">
        <v>3</v>
      </c>
    </row>
    <row r="4" spans="1:6" s="1" customFormat="1" ht="15" customHeight="1">
      <c r="A4" s="34" t="s">
        <v>382</v>
      </c>
      <c r="B4" s="35" t="s">
        <v>7</v>
      </c>
      <c r="C4" s="35" t="s">
        <v>8</v>
      </c>
      <c r="D4" s="35" t="s">
        <v>382</v>
      </c>
      <c r="E4" s="35" t="s">
        <v>7</v>
      </c>
      <c r="F4" s="36" t="s">
        <v>383</v>
      </c>
    </row>
    <row r="5" spans="1:6" s="1" customFormat="1" ht="15" customHeight="1">
      <c r="A5" s="37" t="s">
        <v>384</v>
      </c>
      <c r="B5" s="8" t="s">
        <v>5</v>
      </c>
      <c r="C5" s="8" t="s">
        <v>14</v>
      </c>
      <c r="D5" s="8" t="s">
        <v>384</v>
      </c>
      <c r="E5" s="8" t="s">
        <v>5</v>
      </c>
      <c r="F5" s="19" t="s">
        <v>11</v>
      </c>
    </row>
    <row r="6" spans="1:6" s="1" customFormat="1" ht="15" customHeight="1">
      <c r="A6" s="38" t="s">
        <v>385</v>
      </c>
      <c r="B6" s="8" t="s">
        <v>14</v>
      </c>
      <c r="C6" s="29" t="s">
        <v>386</v>
      </c>
      <c r="D6" s="39" t="s">
        <v>387</v>
      </c>
      <c r="E6" s="8" t="s">
        <v>91</v>
      </c>
      <c r="F6" s="40">
        <f>307500/10000</f>
        <v>30.75</v>
      </c>
    </row>
    <row r="7" spans="1:6" s="1" customFormat="1" ht="15" customHeight="1">
      <c r="A7" s="38" t="s">
        <v>388</v>
      </c>
      <c r="B7" s="8" t="s">
        <v>18</v>
      </c>
      <c r="C7" s="30">
        <f>76181.02/10000</f>
        <v>7.618102</v>
      </c>
      <c r="D7" s="39" t="s">
        <v>389</v>
      </c>
      <c r="E7" s="8" t="s">
        <v>94</v>
      </c>
      <c r="F7" s="40">
        <f>307500/10000</f>
        <v>30.75</v>
      </c>
    </row>
    <row r="8" spans="1:6" s="1" customFormat="1" ht="15" customHeight="1">
      <c r="A8" s="38" t="s">
        <v>390</v>
      </c>
      <c r="B8" s="8" t="s">
        <v>11</v>
      </c>
      <c r="C8" s="30">
        <v>0</v>
      </c>
      <c r="D8" s="39" t="s">
        <v>391</v>
      </c>
      <c r="E8" s="8" t="s">
        <v>97</v>
      </c>
      <c r="F8" s="40">
        <v>0</v>
      </c>
    </row>
    <row r="9" spans="1:6" s="1" customFormat="1" ht="15" customHeight="1">
      <c r="A9" s="38" t="s">
        <v>392</v>
      </c>
      <c r="B9" s="8" t="s">
        <v>25</v>
      </c>
      <c r="C9" s="30">
        <f>74903.02/10000</f>
        <v>7.490302000000001</v>
      </c>
      <c r="D9" s="39" t="s">
        <v>393</v>
      </c>
      <c r="E9" s="8" t="s">
        <v>100</v>
      </c>
      <c r="F9" s="41" t="s">
        <v>386</v>
      </c>
    </row>
    <row r="10" spans="1:6" s="1" customFormat="1" ht="15" customHeight="1">
      <c r="A10" s="38" t="s">
        <v>394</v>
      </c>
      <c r="B10" s="8" t="s">
        <v>29</v>
      </c>
      <c r="C10" s="30">
        <v>0</v>
      </c>
      <c r="D10" s="39" t="s">
        <v>395</v>
      </c>
      <c r="E10" s="8" t="s">
        <v>104</v>
      </c>
      <c r="F10" s="42">
        <v>3</v>
      </c>
    </row>
    <row r="11" spans="1:6" s="1" customFormat="1" ht="15" customHeight="1">
      <c r="A11" s="38" t="s">
        <v>396</v>
      </c>
      <c r="B11" s="8" t="s">
        <v>33</v>
      </c>
      <c r="C11" s="30">
        <f>74903.02/10000</f>
        <v>7.490302000000001</v>
      </c>
      <c r="D11" s="39" t="s">
        <v>397</v>
      </c>
      <c r="E11" s="8" t="s">
        <v>242</v>
      </c>
      <c r="F11" s="42">
        <v>0</v>
      </c>
    </row>
    <row r="12" spans="1:6" s="1" customFormat="1" ht="15" customHeight="1">
      <c r="A12" s="38" t="s">
        <v>398</v>
      </c>
      <c r="B12" s="8" t="s">
        <v>37</v>
      </c>
      <c r="C12" s="30">
        <f>1278/10000</f>
        <v>0.1278</v>
      </c>
      <c r="D12" s="39" t="s">
        <v>399</v>
      </c>
      <c r="E12" s="8" t="s">
        <v>187</v>
      </c>
      <c r="F12" s="42">
        <v>0</v>
      </c>
    </row>
    <row r="13" spans="1:6" s="1" customFormat="1" ht="15" customHeight="1">
      <c r="A13" s="38" t="s">
        <v>400</v>
      </c>
      <c r="B13" s="8" t="s">
        <v>41</v>
      </c>
      <c r="C13" s="29" t="s">
        <v>386</v>
      </c>
      <c r="D13" s="39" t="s">
        <v>401</v>
      </c>
      <c r="E13" s="8" t="s">
        <v>190</v>
      </c>
      <c r="F13" s="42">
        <v>0</v>
      </c>
    </row>
    <row r="14" spans="1:6" s="1" customFormat="1" ht="15" customHeight="1">
      <c r="A14" s="38" t="s">
        <v>402</v>
      </c>
      <c r="B14" s="8" t="s">
        <v>12</v>
      </c>
      <c r="C14" s="29" t="s">
        <v>386</v>
      </c>
      <c r="D14" s="39" t="s">
        <v>403</v>
      </c>
      <c r="E14" s="8" t="s">
        <v>193</v>
      </c>
      <c r="F14" s="42">
        <v>0</v>
      </c>
    </row>
    <row r="15" spans="1:6" s="1" customFormat="1" ht="15" customHeight="1">
      <c r="A15" s="38" t="s">
        <v>404</v>
      </c>
      <c r="B15" s="8" t="s">
        <v>45</v>
      </c>
      <c r="C15" s="29" t="s">
        <v>386</v>
      </c>
      <c r="D15" s="39" t="s">
        <v>405</v>
      </c>
      <c r="E15" s="8" t="s">
        <v>195</v>
      </c>
      <c r="F15" s="42">
        <v>0</v>
      </c>
    </row>
    <row r="16" spans="1:6" s="1" customFormat="1" ht="15" customHeight="1">
      <c r="A16" s="38" t="s">
        <v>406</v>
      </c>
      <c r="B16" s="8" t="s">
        <v>47</v>
      </c>
      <c r="C16" s="29" t="s">
        <v>386</v>
      </c>
      <c r="D16" s="39" t="s">
        <v>407</v>
      </c>
      <c r="E16" s="8" t="s">
        <v>197</v>
      </c>
      <c r="F16" s="42">
        <v>0</v>
      </c>
    </row>
    <row r="17" spans="1:6" s="1" customFormat="1" ht="15" customHeight="1">
      <c r="A17" s="38" t="s">
        <v>408</v>
      </c>
      <c r="B17" s="8" t="s">
        <v>50</v>
      </c>
      <c r="C17" s="29" t="s">
        <v>386</v>
      </c>
      <c r="D17" s="39" t="s">
        <v>409</v>
      </c>
      <c r="E17" s="8" t="s">
        <v>199</v>
      </c>
      <c r="F17" s="42">
        <v>0</v>
      </c>
    </row>
    <row r="18" spans="1:6" s="1" customFormat="1" ht="15" customHeight="1">
      <c r="A18" s="38" t="s">
        <v>410</v>
      </c>
      <c r="B18" s="8" t="s">
        <v>53</v>
      </c>
      <c r="C18" s="29" t="s">
        <v>386</v>
      </c>
      <c r="D18" s="39" t="s">
        <v>411</v>
      </c>
      <c r="E18" s="8" t="s">
        <v>201</v>
      </c>
      <c r="F18" s="42">
        <v>3</v>
      </c>
    </row>
    <row r="19" spans="1:6" s="1" customFormat="1" ht="15" customHeight="1">
      <c r="A19" s="38" t="s">
        <v>412</v>
      </c>
      <c r="B19" s="8" t="s">
        <v>56</v>
      </c>
      <c r="C19" s="29" t="s">
        <v>386</v>
      </c>
      <c r="D19" s="39" t="s">
        <v>413</v>
      </c>
      <c r="E19" s="8" t="s">
        <v>203</v>
      </c>
      <c r="F19" s="42">
        <v>0</v>
      </c>
    </row>
    <row r="20" spans="1:6" s="1" customFormat="1" ht="15" customHeight="1">
      <c r="A20" s="38" t="s">
        <v>414</v>
      </c>
      <c r="B20" s="8" t="s">
        <v>59</v>
      </c>
      <c r="C20" s="29" t="s">
        <v>386</v>
      </c>
      <c r="D20" s="39" t="s">
        <v>415</v>
      </c>
      <c r="E20" s="8" t="s">
        <v>205</v>
      </c>
      <c r="F20" s="42">
        <v>0</v>
      </c>
    </row>
    <row r="21" spans="1:6" s="1" customFormat="1" ht="15" customHeight="1">
      <c r="A21" s="38" t="s">
        <v>416</v>
      </c>
      <c r="B21" s="8" t="s">
        <v>62</v>
      </c>
      <c r="C21" s="29" t="s">
        <v>386</v>
      </c>
      <c r="D21" s="39" t="s">
        <v>417</v>
      </c>
      <c r="E21" s="8" t="s">
        <v>207</v>
      </c>
      <c r="F21" s="41" t="s">
        <v>386</v>
      </c>
    </row>
    <row r="22" spans="1:6" s="1" customFormat="1" ht="15" customHeight="1">
      <c r="A22" s="38" t="s">
        <v>418</v>
      </c>
      <c r="B22" s="8" t="s">
        <v>65</v>
      </c>
      <c r="C22" s="29" t="s">
        <v>386</v>
      </c>
      <c r="D22" s="39" t="s">
        <v>419</v>
      </c>
      <c r="E22" s="8" t="s">
        <v>209</v>
      </c>
      <c r="F22" s="40">
        <v>0</v>
      </c>
    </row>
    <row r="23" spans="1:6" s="1" customFormat="1" ht="15" customHeight="1">
      <c r="A23" s="38" t="s">
        <v>420</v>
      </c>
      <c r="B23" s="8" t="s">
        <v>68</v>
      </c>
      <c r="C23" s="29" t="s">
        <v>386</v>
      </c>
      <c r="D23" s="39" t="s">
        <v>421</v>
      </c>
      <c r="E23" s="8" t="s">
        <v>211</v>
      </c>
      <c r="F23" s="40">
        <v>0</v>
      </c>
    </row>
    <row r="24" spans="1:6" s="1" customFormat="1" ht="15" customHeight="1">
      <c r="A24" s="38" t="s">
        <v>422</v>
      </c>
      <c r="B24" s="8" t="s">
        <v>71</v>
      </c>
      <c r="C24" s="29" t="s">
        <v>386</v>
      </c>
      <c r="D24" s="39" t="s">
        <v>423</v>
      </c>
      <c r="E24" s="8" t="s">
        <v>213</v>
      </c>
      <c r="F24" s="40">
        <v>0</v>
      </c>
    </row>
    <row r="25" spans="1:6" s="1" customFormat="1" ht="15" customHeight="1">
      <c r="A25" s="38" t="s">
        <v>424</v>
      </c>
      <c r="B25" s="8" t="s">
        <v>74</v>
      </c>
      <c r="C25" s="29" t="s">
        <v>386</v>
      </c>
      <c r="D25" s="39" t="s">
        <v>425</v>
      </c>
      <c r="E25" s="8" t="s">
        <v>215</v>
      </c>
      <c r="F25" s="40">
        <v>0</v>
      </c>
    </row>
    <row r="26" spans="1:6" s="1" customFormat="1" ht="15" customHeight="1">
      <c r="A26" s="38" t="s">
        <v>426</v>
      </c>
      <c r="B26" s="8" t="s">
        <v>77</v>
      </c>
      <c r="C26" s="29" t="s">
        <v>386</v>
      </c>
      <c r="D26" s="39" t="s">
        <v>427</v>
      </c>
      <c r="E26" s="8" t="s">
        <v>217</v>
      </c>
      <c r="F26" s="40">
        <v>0</v>
      </c>
    </row>
    <row r="27" spans="1:6" s="1" customFormat="1" ht="15" customHeight="1">
      <c r="A27" s="38" t="s">
        <v>428</v>
      </c>
      <c r="B27" s="8" t="s">
        <v>80</v>
      </c>
      <c r="C27" s="29" t="s">
        <v>386</v>
      </c>
      <c r="D27" s="39" t="s">
        <v>429</v>
      </c>
      <c r="E27" s="8" t="s">
        <v>219</v>
      </c>
      <c r="F27" s="40">
        <v>0</v>
      </c>
    </row>
    <row r="28" spans="1:6" s="1" customFormat="1" ht="15" customHeight="1">
      <c r="A28" s="38" t="s">
        <v>430</v>
      </c>
      <c r="B28" s="8" t="s">
        <v>82</v>
      </c>
      <c r="C28" s="29" t="s">
        <v>386</v>
      </c>
      <c r="D28" s="39" t="s">
        <v>431</v>
      </c>
      <c r="E28" s="8" t="s">
        <v>221</v>
      </c>
      <c r="F28" s="42">
        <v>2</v>
      </c>
    </row>
    <row r="29" spans="1:6" s="1" customFormat="1" ht="15" customHeight="1">
      <c r="A29" s="38" t="s">
        <v>5</v>
      </c>
      <c r="B29" s="8" t="s">
        <v>84</v>
      </c>
      <c r="C29" s="29" t="s">
        <v>5</v>
      </c>
      <c r="D29" s="39" t="s">
        <v>432</v>
      </c>
      <c r="E29" s="8" t="s">
        <v>223</v>
      </c>
      <c r="F29" s="42">
        <v>0</v>
      </c>
    </row>
    <row r="30" spans="1:6" s="1" customFormat="1" ht="15" customHeight="1">
      <c r="A30" s="38" t="s">
        <v>5</v>
      </c>
      <c r="B30" s="8" t="s">
        <v>86</v>
      </c>
      <c r="C30" s="29" t="s">
        <v>5</v>
      </c>
      <c r="D30" s="39" t="s">
        <v>433</v>
      </c>
      <c r="E30" s="8" t="s">
        <v>225</v>
      </c>
      <c r="F30" s="42">
        <v>2</v>
      </c>
    </row>
    <row r="31" spans="1:6" s="1" customFormat="1" ht="15" customHeight="1">
      <c r="A31" s="43" t="s">
        <v>5</v>
      </c>
      <c r="B31" s="44" t="s">
        <v>88</v>
      </c>
      <c r="C31" s="45" t="s">
        <v>5</v>
      </c>
      <c r="D31" s="46" t="s">
        <v>434</v>
      </c>
      <c r="E31" s="44" t="s">
        <v>227</v>
      </c>
      <c r="F31" s="47">
        <v>0</v>
      </c>
    </row>
    <row r="32" s="1" customFormat="1" ht="12.75"/>
    <row r="33" s="1" customFormat="1" ht="12.75"/>
  </sheetData>
  <sheetProtection/>
  <mergeCells count="3">
    <mergeCell ref="A1:F1"/>
    <mergeCell ref="B4:B5"/>
    <mergeCell ref="E4:E5"/>
  </mergeCells>
  <printOptions/>
  <pageMargins left="0.5111111111111111" right="0.07847222222222222" top="1" bottom="1" header="0.5111111111111111" footer="0.5111111111111111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H20" sqref="H20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3" width="20.140625" style="0" customWidth="1"/>
    <col min="4" max="4" width="19.421875" style="0" customWidth="1"/>
  </cols>
  <sheetData>
    <row r="1" spans="1:4" ht="27.75">
      <c r="A1" s="2" t="s">
        <v>435</v>
      </c>
      <c r="B1" s="2"/>
      <c r="C1" s="2"/>
      <c r="D1" s="2"/>
    </row>
    <row r="3" spans="1:4" ht="12.75">
      <c r="A3" s="22" t="s">
        <v>2</v>
      </c>
      <c r="D3" s="23" t="s">
        <v>110</v>
      </c>
    </row>
    <row r="4" spans="1:4" ht="15" customHeight="1">
      <c r="A4" s="24" t="s">
        <v>382</v>
      </c>
      <c r="B4" s="25" t="s">
        <v>7</v>
      </c>
      <c r="C4" s="25" t="s">
        <v>436</v>
      </c>
      <c r="D4" s="25" t="s">
        <v>8</v>
      </c>
    </row>
    <row r="5" spans="1:4" ht="15" customHeight="1">
      <c r="A5" s="26" t="s">
        <v>384</v>
      </c>
      <c r="B5" s="27"/>
      <c r="C5" s="27" t="s">
        <v>14</v>
      </c>
      <c r="D5" s="27" t="s">
        <v>18</v>
      </c>
    </row>
    <row r="6" spans="1:4" ht="15" customHeight="1">
      <c r="A6" s="28" t="s">
        <v>385</v>
      </c>
      <c r="B6" s="27" t="s">
        <v>14</v>
      </c>
      <c r="C6" s="29" t="s">
        <v>386</v>
      </c>
      <c r="D6" s="29" t="s">
        <v>386</v>
      </c>
    </row>
    <row r="7" spans="1:4" ht="15" customHeight="1">
      <c r="A7" s="28" t="s">
        <v>388</v>
      </c>
      <c r="B7" s="27" t="s">
        <v>18</v>
      </c>
      <c r="C7" s="30">
        <f>C8+C9+C12</f>
        <v>693400</v>
      </c>
      <c r="D7" s="30">
        <v>76181.02</v>
      </c>
    </row>
    <row r="8" spans="1:4" ht="15" customHeight="1">
      <c r="A8" s="28" t="s">
        <v>390</v>
      </c>
      <c r="B8" s="27" t="s">
        <v>11</v>
      </c>
      <c r="C8" s="30">
        <v>600000</v>
      </c>
      <c r="D8" s="30">
        <v>0</v>
      </c>
    </row>
    <row r="9" spans="1:4" ht="15" customHeight="1">
      <c r="A9" s="28" t="s">
        <v>392</v>
      </c>
      <c r="B9" s="27" t="s">
        <v>25</v>
      </c>
      <c r="C9" s="30">
        <v>72700</v>
      </c>
      <c r="D9" s="30">
        <v>74903.02</v>
      </c>
    </row>
    <row r="10" spans="1:4" ht="15" customHeight="1">
      <c r="A10" s="28" t="s">
        <v>394</v>
      </c>
      <c r="B10" s="27" t="s">
        <v>29</v>
      </c>
      <c r="C10" s="30">
        <v>0</v>
      </c>
      <c r="D10" s="30">
        <v>0</v>
      </c>
    </row>
    <row r="11" spans="1:4" ht="15" customHeight="1">
      <c r="A11" s="28" t="s">
        <v>396</v>
      </c>
      <c r="B11" s="27" t="s">
        <v>33</v>
      </c>
      <c r="C11" s="30">
        <v>72700</v>
      </c>
      <c r="D11" s="30">
        <v>74903.02</v>
      </c>
    </row>
    <row r="12" spans="1:4" ht="15" customHeight="1">
      <c r="A12" s="28" t="s">
        <v>398</v>
      </c>
      <c r="B12" s="27" t="s">
        <v>37</v>
      </c>
      <c r="C12" s="30">
        <v>20700</v>
      </c>
      <c r="D12" s="30">
        <v>1278</v>
      </c>
    </row>
    <row r="13" spans="1:4" ht="15" customHeight="1">
      <c r="A13" s="28" t="s">
        <v>400</v>
      </c>
      <c r="B13" s="27" t="s">
        <v>41</v>
      </c>
      <c r="C13" s="29" t="s">
        <v>386</v>
      </c>
      <c r="D13" s="30">
        <v>1278</v>
      </c>
    </row>
    <row r="14" spans="1:4" ht="15" customHeight="1">
      <c r="A14" s="28" t="s">
        <v>402</v>
      </c>
      <c r="B14" s="27" t="s">
        <v>12</v>
      </c>
      <c r="C14" s="29" t="s">
        <v>386</v>
      </c>
      <c r="D14" s="30">
        <v>1278</v>
      </c>
    </row>
    <row r="15" spans="1:4" ht="15" customHeight="1">
      <c r="A15" s="28" t="s">
        <v>404</v>
      </c>
      <c r="B15" s="27" t="s">
        <v>45</v>
      </c>
      <c r="C15" s="29" t="s">
        <v>386</v>
      </c>
      <c r="D15" s="30">
        <v>0</v>
      </c>
    </row>
    <row r="16" spans="1:4" ht="15" customHeight="1">
      <c r="A16" s="28" t="s">
        <v>406</v>
      </c>
      <c r="B16" s="27" t="s">
        <v>47</v>
      </c>
      <c r="C16" s="29" t="s">
        <v>386</v>
      </c>
      <c r="D16" s="29" t="s">
        <v>386</v>
      </c>
    </row>
    <row r="17" spans="1:4" ht="15" customHeight="1">
      <c r="A17" s="28" t="s">
        <v>408</v>
      </c>
      <c r="B17" s="27" t="s">
        <v>50</v>
      </c>
      <c r="C17" s="29" t="s">
        <v>386</v>
      </c>
      <c r="D17" s="31">
        <v>0</v>
      </c>
    </row>
    <row r="18" spans="1:4" ht="15" customHeight="1">
      <c r="A18" s="28" t="s">
        <v>410</v>
      </c>
      <c r="B18" s="27" t="s">
        <v>53</v>
      </c>
      <c r="C18" s="29" t="s">
        <v>386</v>
      </c>
      <c r="D18" s="31">
        <v>0</v>
      </c>
    </row>
    <row r="19" spans="1:4" ht="15" customHeight="1">
      <c r="A19" s="28" t="s">
        <v>412</v>
      </c>
      <c r="B19" s="27" t="s">
        <v>56</v>
      </c>
      <c r="C19" s="29" t="s">
        <v>386</v>
      </c>
      <c r="D19" s="31">
        <v>0</v>
      </c>
    </row>
    <row r="20" spans="1:4" ht="15" customHeight="1">
      <c r="A20" s="28" t="s">
        <v>414</v>
      </c>
      <c r="B20" s="27" t="s">
        <v>59</v>
      </c>
      <c r="C20" s="29" t="s">
        <v>386</v>
      </c>
      <c r="D20" s="31">
        <v>3</v>
      </c>
    </row>
    <row r="21" spans="1:4" ht="15" customHeight="1">
      <c r="A21" s="28" t="s">
        <v>416</v>
      </c>
      <c r="B21" s="27" t="s">
        <v>62</v>
      </c>
      <c r="C21" s="29" t="s">
        <v>386</v>
      </c>
      <c r="D21" s="31">
        <v>2</v>
      </c>
    </row>
    <row r="22" spans="1:4" ht="15" customHeight="1">
      <c r="A22" s="28" t="s">
        <v>418</v>
      </c>
      <c r="B22" s="27" t="s">
        <v>65</v>
      </c>
      <c r="C22" s="29" t="s">
        <v>386</v>
      </c>
      <c r="D22" s="31">
        <v>1</v>
      </c>
    </row>
    <row r="23" spans="1:4" ht="15" customHeight="1">
      <c r="A23" s="28" t="s">
        <v>420</v>
      </c>
      <c r="B23" s="27" t="s">
        <v>68</v>
      </c>
      <c r="C23" s="29" t="s">
        <v>386</v>
      </c>
      <c r="D23" s="31">
        <v>18</v>
      </c>
    </row>
    <row r="24" spans="1:4" ht="15" customHeight="1">
      <c r="A24" s="28" t="s">
        <v>422</v>
      </c>
      <c r="B24" s="27" t="s">
        <v>71</v>
      </c>
      <c r="C24" s="29" t="s">
        <v>386</v>
      </c>
      <c r="D24" s="31">
        <v>9</v>
      </c>
    </row>
    <row r="25" spans="1:4" ht="15" customHeight="1">
      <c r="A25" s="28" t="s">
        <v>424</v>
      </c>
      <c r="B25" s="27" t="s">
        <v>74</v>
      </c>
      <c r="C25" s="29" t="s">
        <v>386</v>
      </c>
      <c r="D25" s="31">
        <v>0</v>
      </c>
    </row>
    <row r="26" spans="1:4" ht="15" customHeight="1">
      <c r="A26" s="28" t="s">
        <v>426</v>
      </c>
      <c r="B26" s="27" t="s">
        <v>77</v>
      </c>
      <c r="C26" s="29" t="s">
        <v>386</v>
      </c>
      <c r="D26" s="31">
        <v>0</v>
      </c>
    </row>
  </sheetData>
  <sheetProtection/>
  <mergeCells count="2">
    <mergeCell ref="A1:D1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2021-11-08T02:33:50Z</dcterms:created>
  <dcterms:modified xsi:type="dcterms:W3CDTF">2024-01-29T10:29:11Z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FC7D72BFDCCF4AB9B2E46145A4F43C4C_12</vt:lpwstr>
  </property>
</Properties>
</file>